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餐厨杂件" sheetId="1" r:id="rId1"/>
    <sheet name="康体器械" sheetId="2" r:id="rId2"/>
    <sheet name="棉织品" sheetId="3" r:id="rId3"/>
    <sheet name="制服"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3819925" name="ID_6DC498A39F314D9B8AAA1CA124D00960"/>
        <xdr:cNvPicPr>
          <a:picLocks noChangeAspect="1"/>
        </xdr:cNvPicPr>
      </xdr:nvPicPr>
      <xdr:blipFill>
        <a:blip r:embed="rId1"/>
        <a:stretch>
          <a:fillRect/>
        </a:stretch>
      </xdr:blipFill>
      <xdr:spPr>
        <a:xfrm>
          <a:off x="4847590" y="1055239809"/>
          <a:ext cx="1961515" cy="1405890"/>
        </a:xfrm>
        <a:prstGeom prst="rect">
          <a:avLst/>
        </a:prstGeom>
        <a:noFill/>
        <a:ln w="9525">
          <a:noFill/>
        </a:ln>
      </xdr:spPr>
    </xdr:pic>
  </etc:cellImage>
  <etc:cellImage>
    <xdr:pic>
      <xdr:nvPicPr>
        <xdr:cNvPr id="13819924" name="ID_74EC60DED8254398ADA51B315268A52D" descr="84266c5ed65536eb037234232bbfc31"/>
        <xdr:cNvPicPr>
          <a:picLocks noChangeAspect="1"/>
        </xdr:cNvPicPr>
      </xdr:nvPicPr>
      <xdr:blipFill>
        <a:blip r:embed="rId2"/>
        <a:stretch>
          <a:fillRect/>
        </a:stretch>
      </xdr:blipFill>
      <xdr:spPr>
        <a:xfrm>
          <a:off x="5335270" y="1056065309"/>
          <a:ext cx="1513205" cy="1444625"/>
        </a:xfrm>
        <a:prstGeom prst="rect">
          <a:avLst/>
        </a:prstGeom>
        <a:noFill/>
        <a:ln w="9525">
          <a:noFill/>
        </a:ln>
      </xdr:spPr>
    </xdr:pic>
  </etc:cellImage>
  <etc:cellImage>
    <xdr:pic>
      <xdr:nvPicPr>
        <xdr:cNvPr id="498" name="ID_1C1557BD55E34CF49BE0F784D1B2E2ED"/>
        <xdr:cNvPicPr/>
      </xdr:nvPicPr>
      <xdr:blipFill>
        <a:blip r:embed="rId3"/>
        <a:stretch>
          <a:fillRect/>
        </a:stretch>
      </xdr:blipFill>
      <xdr:spPr>
        <a:xfrm>
          <a:off x="4881245" y="5492115"/>
          <a:ext cx="676275" cy="542925"/>
        </a:xfrm>
        <a:prstGeom prst="rect">
          <a:avLst/>
        </a:prstGeom>
      </xdr:spPr>
    </xdr:pic>
  </etc:cellImage>
  <etc:cellImage>
    <xdr:pic>
      <xdr:nvPicPr>
        <xdr:cNvPr id="249" name="ID_0CF0F36FD4574BD887E67287D297A08E" descr="core_image_url__exec_download_551595544"/>
        <xdr:cNvPicPr/>
      </xdr:nvPicPr>
      <xdr:blipFill>
        <a:blip r:embed="rId4"/>
        <a:stretch>
          <a:fillRect/>
        </a:stretch>
      </xdr:blipFill>
      <xdr:spPr>
        <a:xfrm>
          <a:off x="0" y="0"/>
          <a:ext cx="10058400" cy="9749790"/>
        </a:xfrm>
        <a:prstGeom prst="rect">
          <a:avLst/>
        </a:prstGeom>
      </xdr:spPr>
    </xdr:pic>
  </etc:cellImage>
  <etc:cellImage>
    <xdr:pic>
      <xdr:nvPicPr>
        <xdr:cNvPr id="497" name="ID_6846946BD47948EDA1D3514B0E88FE0A"/>
        <xdr:cNvPicPr/>
      </xdr:nvPicPr>
      <xdr:blipFill>
        <a:blip r:embed="rId5"/>
        <a:stretch>
          <a:fillRect/>
        </a:stretch>
      </xdr:blipFill>
      <xdr:spPr>
        <a:xfrm>
          <a:off x="4801235" y="3320415"/>
          <a:ext cx="808990" cy="542925"/>
        </a:xfrm>
        <a:prstGeom prst="rect">
          <a:avLst/>
        </a:prstGeom>
      </xdr:spPr>
    </xdr:pic>
  </etc:cellImage>
  <etc:cellImage>
    <xdr:pic>
      <xdr:nvPicPr>
        <xdr:cNvPr id="502" name="ID_4E291F98FFE041D6A8BC7AD76EAC467E"/>
        <xdr:cNvPicPr/>
      </xdr:nvPicPr>
      <xdr:blipFill>
        <a:blip r:embed="rId6"/>
        <a:stretch>
          <a:fillRect/>
        </a:stretch>
      </xdr:blipFill>
      <xdr:spPr>
        <a:xfrm>
          <a:off x="4933315" y="1691640"/>
          <a:ext cx="572135" cy="542925"/>
        </a:xfrm>
        <a:prstGeom prst="rect">
          <a:avLst/>
        </a:prstGeom>
      </xdr:spPr>
    </xdr:pic>
  </etc:cellImage>
  <etc:cellImage>
    <xdr:pic>
      <xdr:nvPicPr>
        <xdr:cNvPr id="500" name="ID_0314E206DB5B4D50944242BE0F60DAD4"/>
        <xdr:cNvPicPr/>
      </xdr:nvPicPr>
      <xdr:blipFill>
        <a:blip r:embed="rId7"/>
        <a:stretch>
          <a:fillRect/>
        </a:stretch>
      </xdr:blipFill>
      <xdr:spPr>
        <a:xfrm>
          <a:off x="4846320" y="2234565"/>
          <a:ext cx="746125" cy="542925"/>
        </a:xfrm>
        <a:prstGeom prst="rect">
          <a:avLst/>
        </a:prstGeom>
      </xdr:spPr>
    </xdr:pic>
  </etc:cellImage>
  <etc:cellImage>
    <xdr:pic>
      <xdr:nvPicPr>
        <xdr:cNvPr id="505" name="ID_57A9CD2BBFA044CD99396A13FFB05EF2"/>
        <xdr:cNvPicPr/>
      </xdr:nvPicPr>
      <xdr:blipFill>
        <a:blip r:embed="rId8"/>
        <a:stretch>
          <a:fillRect/>
        </a:stretch>
      </xdr:blipFill>
      <xdr:spPr>
        <a:xfrm>
          <a:off x="5012690" y="4949190"/>
          <a:ext cx="413385" cy="542925"/>
        </a:xfrm>
        <a:prstGeom prst="rect">
          <a:avLst/>
        </a:prstGeom>
      </xdr:spPr>
    </xdr:pic>
  </etc:cellImage>
  <etc:cellImage>
    <xdr:pic>
      <xdr:nvPicPr>
        <xdr:cNvPr id="287" name="ID_41F7B35E6AF64E8EA858F8ED99865038" descr="core_image_url__exec_download_3520494031"/>
        <xdr:cNvPicPr/>
      </xdr:nvPicPr>
      <xdr:blipFill>
        <a:blip r:embed="rId9"/>
        <a:stretch>
          <a:fillRect/>
        </a:stretch>
      </xdr:blipFill>
      <xdr:spPr>
        <a:xfrm>
          <a:off x="0" y="0"/>
          <a:ext cx="6115050" cy="8677275"/>
        </a:xfrm>
        <a:prstGeom prst="rect">
          <a:avLst/>
        </a:prstGeom>
      </xdr:spPr>
    </xdr:pic>
  </etc:cellImage>
  <etc:cellImage>
    <xdr:pic>
      <xdr:nvPicPr>
        <xdr:cNvPr id="504" name="ID_7325578C38F0456896636D7657FF61C4"/>
        <xdr:cNvPicPr/>
      </xdr:nvPicPr>
      <xdr:blipFill>
        <a:blip r:embed="rId10"/>
        <a:stretch>
          <a:fillRect/>
        </a:stretch>
      </xdr:blipFill>
      <xdr:spPr>
        <a:xfrm>
          <a:off x="5013960" y="4406265"/>
          <a:ext cx="410845" cy="542925"/>
        </a:xfrm>
        <a:prstGeom prst="rect">
          <a:avLst/>
        </a:prstGeom>
      </xdr:spPr>
    </xdr:pic>
  </etc:cellImage>
  <etc:cellImage>
    <xdr:pic>
      <xdr:nvPicPr>
        <xdr:cNvPr id="503" name="ID_7266777D64394C64AF928C98B43D285F"/>
        <xdr:cNvPicPr/>
      </xdr:nvPicPr>
      <xdr:blipFill>
        <a:blip r:embed="rId11"/>
        <a:stretch>
          <a:fillRect/>
        </a:stretch>
      </xdr:blipFill>
      <xdr:spPr>
        <a:xfrm>
          <a:off x="4775200" y="2777490"/>
          <a:ext cx="824865" cy="542925"/>
        </a:xfrm>
        <a:prstGeom prst="rect">
          <a:avLst/>
        </a:prstGeom>
      </xdr:spPr>
    </xdr:pic>
  </etc:cellImage>
  <etc:cellImage>
    <xdr:pic>
      <xdr:nvPicPr>
        <xdr:cNvPr id="494" name="ID_5BAAF2CD8FD24F77AA612BBE9C6389DD"/>
        <xdr:cNvPicPr/>
      </xdr:nvPicPr>
      <xdr:blipFill>
        <a:blip r:embed="rId12"/>
        <a:stretch>
          <a:fillRect/>
        </a:stretch>
      </xdr:blipFill>
      <xdr:spPr>
        <a:xfrm>
          <a:off x="4911090" y="3863340"/>
          <a:ext cx="616585" cy="542925"/>
        </a:xfrm>
        <a:prstGeom prst="rect">
          <a:avLst/>
        </a:prstGeom>
      </xdr:spPr>
    </xdr:pic>
  </etc:cellImage>
  <etc:cellImage>
    <xdr:pic>
      <xdr:nvPicPr>
        <xdr:cNvPr id="291" name="ID_8CCB592D85A94A829D1BD6B18649B7B2" descr="core_image_url__exec_download_2208107506"/>
        <xdr:cNvPicPr/>
      </xdr:nvPicPr>
      <xdr:blipFill>
        <a:blip r:embed="rId13"/>
        <a:stretch>
          <a:fillRect/>
        </a:stretch>
      </xdr:blipFill>
      <xdr:spPr>
        <a:xfrm>
          <a:off x="0" y="0"/>
          <a:ext cx="7848600" cy="9934575"/>
        </a:xfrm>
        <a:prstGeom prst="rect">
          <a:avLst/>
        </a:prstGeom>
      </xdr:spPr>
    </xdr:pic>
  </etc:cellImage>
  <etc:cellImage>
    <xdr:pic>
      <xdr:nvPicPr>
        <xdr:cNvPr id="499" name="ID_916D63B206B64BA4A01254C075804EB5"/>
        <xdr:cNvPicPr/>
      </xdr:nvPicPr>
      <xdr:blipFill>
        <a:blip r:embed="rId14"/>
        <a:stretch>
          <a:fillRect/>
        </a:stretch>
      </xdr:blipFill>
      <xdr:spPr>
        <a:xfrm>
          <a:off x="4940300" y="6035040"/>
          <a:ext cx="558165" cy="542925"/>
        </a:xfrm>
        <a:prstGeom prst="rect">
          <a:avLst/>
        </a:prstGeom>
      </xdr:spPr>
    </xdr:pic>
  </etc:cellImage>
  <etc:cellImage>
    <xdr:pic>
      <xdr:nvPicPr>
        <xdr:cNvPr id="232" name="ID_52C1C812722940518F1B7E672A872F8A" descr="core_image_url__exec_download_3488336661"/>
        <xdr:cNvPicPr/>
      </xdr:nvPicPr>
      <xdr:blipFill>
        <a:blip r:embed="rId15"/>
        <a:stretch>
          <a:fillRect/>
        </a:stretch>
      </xdr:blipFill>
      <xdr:spPr>
        <a:xfrm>
          <a:off x="0" y="0"/>
          <a:ext cx="8553450" cy="10058400"/>
        </a:xfrm>
        <a:prstGeom prst="rect">
          <a:avLst/>
        </a:prstGeom>
      </xdr:spPr>
    </xdr:pic>
  </etc:cellImage>
  <etc:cellImage>
    <xdr:pic>
      <xdr:nvPicPr>
        <xdr:cNvPr id="496" name="ID_6C90365551B84B0DB7E67B284C4E5FAF"/>
        <xdr:cNvPicPr/>
      </xdr:nvPicPr>
      <xdr:blipFill>
        <a:blip r:embed="rId16"/>
        <a:stretch>
          <a:fillRect/>
        </a:stretch>
      </xdr:blipFill>
      <xdr:spPr>
        <a:xfrm>
          <a:off x="4958080" y="6577965"/>
          <a:ext cx="522605" cy="542925"/>
        </a:xfrm>
        <a:prstGeom prst="rect">
          <a:avLst/>
        </a:prstGeom>
      </xdr:spPr>
    </xdr:pic>
  </etc:cellImage>
  <etc:cellImage>
    <xdr:pic>
      <xdr:nvPicPr>
        <xdr:cNvPr id="370" name="ID_766428BBFA79423093126DEEB00C399F" descr="core_image_url__exec_download_2903282883"/>
        <xdr:cNvPicPr/>
      </xdr:nvPicPr>
      <xdr:blipFill>
        <a:blip r:embed="rId17"/>
        <a:stretch>
          <a:fillRect/>
        </a:stretch>
      </xdr:blipFill>
      <xdr:spPr>
        <a:xfrm>
          <a:off x="0" y="0"/>
          <a:ext cx="10058400" cy="4874260"/>
        </a:xfrm>
        <a:prstGeom prst="rect">
          <a:avLst/>
        </a:prstGeom>
      </xdr:spPr>
    </xdr:pic>
  </etc:cellImage>
  <etc:cellImage>
    <xdr:pic>
      <xdr:nvPicPr>
        <xdr:cNvPr id="501" name="ID_183C15678C9C45B2B0CBB97C102075CD"/>
        <xdr:cNvPicPr/>
      </xdr:nvPicPr>
      <xdr:blipFill>
        <a:blip r:embed="rId18"/>
        <a:stretch>
          <a:fillRect/>
        </a:stretch>
      </xdr:blipFill>
      <xdr:spPr>
        <a:xfrm>
          <a:off x="5038725" y="7120890"/>
          <a:ext cx="361950" cy="542925"/>
        </a:xfrm>
        <a:prstGeom prst="rect">
          <a:avLst/>
        </a:prstGeom>
      </xdr:spPr>
    </xdr:pic>
  </etc:cellImage>
  <etc:cellImage>
    <xdr:pic>
      <xdr:nvPicPr>
        <xdr:cNvPr id="183" name="ID_89EA710199DC44139CCFB23DD8F52CFB" descr="core_image_url__exec_download_1900216911"/>
        <xdr:cNvPicPr/>
      </xdr:nvPicPr>
      <xdr:blipFill>
        <a:blip r:embed="rId19"/>
        <a:stretch>
          <a:fillRect/>
        </a:stretch>
      </xdr:blipFill>
      <xdr:spPr>
        <a:xfrm>
          <a:off x="0" y="0"/>
          <a:ext cx="9766300" cy="10058400"/>
        </a:xfrm>
        <a:prstGeom prst="rect">
          <a:avLst/>
        </a:prstGeom>
      </xdr:spPr>
    </xdr:pic>
  </etc:cellImage>
  <etc:cellImage>
    <xdr:pic>
      <xdr:nvPicPr>
        <xdr:cNvPr id="493" name="ID_4D536AD16ADE426D8716F268A546FFF0"/>
        <xdr:cNvPicPr/>
      </xdr:nvPicPr>
      <xdr:blipFill>
        <a:blip r:embed="rId20"/>
        <a:stretch>
          <a:fillRect/>
        </a:stretch>
      </xdr:blipFill>
      <xdr:spPr>
        <a:xfrm>
          <a:off x="4973955" y="7663815"/>
          <a:ext cx="490855" cy="542925"/>
        </a:xfrm>
        <a:prstGeom prst="rect">
          <a:avLst/>
        </a:prstGeom>
      </xdr:spPr>
    </xdr:pic>
  </etc:cellImage>
  <etc:cellImage>
    <xdr:pic>
      <xdr:nvPicPr>
        <xdr:cNvPr id="491" name="ID_93E9B542FA734D7288031C7B65691793"/>
        <xdr:cNvPicPr/>
      </xdr:nvPicPr>
      <xdr:blipFill>
        <a:blip r:embed="rId21"/>
        <a:stretch>
          <a:fillRect/>
        </a:stretch>
      </xdr:blipFill>
      <xdr:spPr>
        <a:xfrm>
          <a:off x="5011420" y="8206740"/>
          <a:ext cx="415925" cy="542925"/>
        </a:xfrm>
        <a:prstGeom prst="rect">
          <a:avLst/>
        </a:prstGeom>
      </xdr:spPr>
    </xdr:pic>
  </etc:cellImage>
  <etc:cellImage>
    <xdr:pic>
      <xdr:nvPicPr>
        <xdr:cNvPr id="179" name="ID_30C344EBD0014D55A27D46041A557400" descr="core_image_url__exec_download_337789291"/>
        <xdr:cNvPicPr/>
      </xdr:nvPicPr>
      <xdr:blipFill>
        <a:blip r:embed="rId22"/>
        <a:stretch>
          <a:fillRect/>
        </a:stretch>
      </xdr:blipFill>
      <xdr:spPr>
        <a:xfrm>
          <a:off x="0" y="0"/>
          <a:ext cx="10058400" cy="10058400"/>
        </a:xfrm>
        <a:prstGeom prst="rect">
          <a:avLst/>
        </a:prstGeom>
      </xdr:spPr>
    </xdr:pic>
  </etc:cellImage>
  <etc:cellImage>
    <xdr:pic>
      <xdr:nvPicPr>
        <xdr:cNvPr id="180" name="ID_D95EDBEECE774BB2832E17997D223DA2" descr="core_image_url__exec_download_4072008396"/>
        <xdr:cNvPicPr/>
      </xdr:nvPicPr>
      <xdr:blipFill>
        <a:blip r:embed="rId23"/>
        <a:stretch>
          <a:fillRect/>
        </a:stretch>
      </xdr:blipFill>
      <xdr:spPr>
        <a:xfrm>
          <a:off x="0" y="0"/>
          <a:ext cx="8191500" cy="8982075"/>
        </a:xfrm>
        <a:prstGeom prst="rect">
          <a:avLst/>
        </a:prstGeom>
      </xdr:spPr>
    </xdr:pic>
  </etc:cellImage>
  <etc:cellImage>
    <xdr:pic>
      <xdr:nvPicPr>
        <xdr:cNvPr id="181" name="ID_8B5F80C431A04D36891EE9010379253A" descr="core_image_url__exec_download_1531891435"/>
        <xdr:cNvPicPr/>
      </xdr:nvPicPr>
      <xdr:blipFill>
        <a:blip r:embed="rId24"/>
        <a:stretch>
          <a:fillRect/>
        </a:stretch>
      </xdr:blipFill>
      <xdr:spPr>
        <a:xfrm>
          <a:off x="0" y="0"/>
          <a:ext cx="10058400" cy="8700770"/>
        </a:xfrm>
        <a:prstGeom prst="rect">
          <a:avLst/>
        </a:prstGeom>
      </xdr:spPr>
    </xdr:pic>
  </etc:cellImage>
  <etc:cellImage>
    <xdr:pic>
      <xdr:nvPicPr>
        <xdr:cNvPr id="313" name="ID_AAF1192E1CC643C19259718944944137" descr="core_image_url__exec_download_1520580458"/>
        <xdr:cNvPicPr>
          <a:picLocks noChangeAspect="1"/>
        </xdr:cNvPicPr>
      </xdr:nvPicPr>
      <xdr:blipFill>
        <a:blip r:embed="rId25"/>
        <a:stretch>
          <a:fillRect/>
        </a:stretch>
      </xdr:blipFill>
      <xdr:spPr>
        <a:xfrm>
          <a:off x="4778375" y="34937700"/>
          <a:ext cx="739775" cy="407035"/>
        </a:xfrm>
        <a:prstGeom prst="rect">
          <a:avLst/>
        </a:prstGeom>
      </xdr:spPr>
    </xdr:pic>
  </etc:cellImage>
  <etc:cellImage>
    <xdr:pic>
      <xdr:nvPicPr>
        <xdr:cNvPr id="182" name="ID_6B186E8F33DC43B392594024A34BD5DB" descr="core_image_url__exec_download_1097678921"/>
        <xdr:cNvPicPr/>
      </xdr:nvPicPr>
      <xdr:blipFill>
        <a:blip r:embed="rId26"/>
        <a:stretch>
          <a:fillRect/>
        </a:stretch>
      </xdr:blipFill>
      <xdr:spPr>
        <a:xfrm>
          <a:off x="0" y="0"/>
          <a:ext cx="7810500" cy="7038975"/>
        </a:xfrm>
        <a:prstGeom prst="rect">
          <a:avLst/>
        </a:prstGeom>
      </xdr:spPr>
    </xdr:pic>
  </etc:cellImage>
  <etc:cellImage>
    <xdr:pic>
      <xdr:nvPicPr>
        <xdr:cNvPr id="492" name="ID_8A03CE0438A64D999002E67B1E1428E0"/>
        <xdr:cNvPicPr/>
      </xdr:nvPicPr>
      <xdr:blipFill>
        <a:blip r:embed="rId27"/>
        <a:stretch>
          <a:fillRect/>
        </a:stretch>
      </xdr:blipFill>
      <xdr:spPr>
        <a:xfrm>
          <a:off x="4848860" y="27077035"/>
          <a:ext cx="666750" cy="597535"/>
        </a:xfrm>
        <a:prstGeom prst="rect">
          <a:avLst/>
        </a:prstGeom>
      </xdr:spPr>
    </xdr:pic>
  </etc:cellImage>
  <etc:cellImage>
    <xdr:pic>
      <xdr:nvPicPr>
        <xdr:cNvPr id="184" name="ID_78A2C9B0BFD44A7EACD1ABCD98B738FB" descr="core_image_url__exec_download_3481530726"/>
        <xdr:cNvPicPr/>
      </xdr:nvPicPr>
      <xdr:blipFill>
        <a:blip r:embed="rId28"/>
        <a:stretch>
          <a:fillRect/>
        </a:stretch>
      </xdr:blipFill>
      <xdr:spPr>
        <a:xfrm>
          <a:off x="0" y="0"/>
          <a:ext cx="10058400" cy="9649460"/>
        </a:xfrm>
        <a:prstGeom prst="rect">
          <a:avLst/>
        </a:prstGeom>
      </xdr:spPr>
    </xdr:pic>
  </etc:cellImage>
  <etc:cellImage>
    <xdr:pic>
      <xdr:nvPicPr>
        <xdr:cNvPr id="366" name="ID_C54839421ADB4C8AAF120D5765F08CA6" descr="core_image_url__exec_download_257863287"/>
        <xdr:cNvPicPr/>
      </xdr:nvPicPr>
      <xdr:blipFill>
        <a:blip r:embed="rId29"/>
        <a:stretch>
          <a:fillRect/>
        </a:stretch>
      </xdr:blipFill>
      <xdr:spPr>
        <a:xfrm>
          <a:off x="0" y="0"/>
          <a:ext cx="6143625" cy="3257550"/>
        </a:xfrm>
        <a:prstGeom prst="rect">
          <a:avLst/>
        </a:prstGeom>
      </xdr:spPr>
    </xdr:pic>
  </etc:cellImage>
  <etc:cellImage>
    <xdr:pic>
      <xdr:nvPicPr>
        <xdr:cNvPr id="185" name="ID_716B7A8F7FE348F287BEEC5F5479AFE0" descr="core_image_url__exec_download_120662422"/>
        <xdr:cNvPicPr/>
      </xdr:nvPicPr>
      <xdr:blipFill>
        <a:blip r:embed="rId30"/>
        <a:stretch>
          <a:fillRect/>
        </a:stretch>
      </xdr:blipFill>
      <xdr:spPr>
        <a:xfrm>
          <a:off x="0" y="0"/>
          <a:ext cx="10058400" cy="7332980"/>
        </a:xfrm>
        <a:prstGeom prst="rect">
          <a:avLst/>
        </a:prstGeom>
      </xdr:spPr>
    </xdr:pic>
  </etc:cellImage>
  <etc:cellImage>
    <xdr:pic>
      <xdr:nvPicPr>
        <xdr:cNvPr id="219" name="ID_B8EB2D6CB2CE498DABC32758803CC7E4" descr="core_image_url__exec_download_161777305"/>
        <xdr:cNvPicPr/>
      </xdr:nvPicPr>
      <xdr:blipFill>
        <a:blip r:embed="rId31"/>
        <a:stretch>
          <a:fillRect/>
        </a:stretch>
      </xdr:blipFill>
      <xdr:spPr>
        <a:xfrm>
          <a:off x="0" y="0"/>
          <a:ext cx="7505700" cy="9410700"/>
        </a:xfrm>
        <a:prstGeom prst="rect">
          <a:avLst/>
        </a:prstGeom>
      </xdr:spPr>
    </xdr:pic>
  </etc:cellImage>
  <etc:cellImage>
    <xdr:pic>
      <xdr:nvPicPr>
        <xdr:cNvPr id="371" name="ID_60EF215652524F30BA5C4A968ACB2692" descr="core_image_url__exec_download_1333292795"/>
        <xdr:cNvPicPr/>
      </xdr:nvPicPr>
      <xdr:blipFill>
        <a:blip r:embed="rId32"/>
        <a:stretch>
          <a:fillRect/>
        </a:stretch>
      </xdr:blipFill>
      <xdr:spPr>
        <a:xfrm>
          <a:off x="0" y="0"/>
          <a:ext cx="10058400" cy="5944870"/>
        </a:xfrm>
        <a:prstGeom prst="rect">
          <a:avLst/>
        </a:prstGeom>
      </xdr:spPr>
    </xdr:pic>
  </etc:cellImage>
  <etc:cellImage>
    <xdr:pic>
      <xdr:nvPicPr>
        <xdr:cNvPr id="345" name="ID_E8DBAAE0F3B04D41B80D7B0D78A63F0E" descr="core_image_url__exec_download_945561190"/>
        <xdr:cNvPicPr/>
      </xdr:nvPicPr>
      <xdr:blipFill>
        <a:blip r:embed="rId33"/>
        <a:stretch>
          <a:fillRect/>
        </a:stretch>
      </xdr:blipFill>
      <xdr:spPr>
        <a:xfrm>
          <a:off x="0" y="0"/>
          <a:ext cx="4419600" cy="6334125"/>
        </a:xfrm>
        <a:prstGeom prst="rect">
          <a:avLst/>
        </a:prstGeom>
      </xdr:spPr>
    </xdr:pic>
  </etc:cellImage>
  <etc:cellImage>
    <xdr:pic>
      <xdr:nvPicPr>
        <xdr:cNvPr id="250" name="ID_DA3AF08E37BC4E63AD4E772054317DFB" descr="core_image_url__exec_download_4215777335"/>
        <xdr:cNvPicPr/>
      </xdr:nvPicPr>
      <xdr:blipFill>
        <a:blip r:embed="rId34"/>
        <a:stretch>
          <a:fillRect/>
        </a:stretch>
      </xdr:blipFill>
      <xdr:spPr>
        <a:xfrm>
          <a:off x="0" y="0"/>
          <a:ext cx="723900" cy="438150"/>
        </a:xfrm>
        <a:prstGeom prst="rect">
          <a:avLst/>
        </a:prstGeom>
      </xdr:spPr>
    </xdr:pic>
  </etc:cellImage>
  <etc:cellImage>
    <xdr:pic>
      <xdr:nvPicPr>
        <xdr:cNvPr id="275" name="ID_BD0CF8979FC04FF1BB2B5E6E87872DC0" descr="core_image_url__exec_download_2846824264"/>
        <xdr:cNvPicPr/>
      </xdr:nvPicPr>
      <xdr:blipFill>
        <a:blip r:embed="rId35"/>
        <a:stretch>
          <a:fillRect/>
        </a:stretch>
      </xdr:blipFill>
      <xdr:spPr>
        <a:xfrm>
          <a:off x="0" y="0"/>
          <a:ext cx="5362575" cy="9039225"/>
        </a:xfrm>
        <a:prstGeom prst="rect">
          <a:avLst/>
        </a:prstGeom>
      </xdr:spPr>
    </xdr:pic>
  </etc:cellImage>
  <etc:cellImage>
    <xdr:pic>
      <xdr:nvPicPr>
        <xdr:cNvPr id="261" name="ID_768C807958A44E5F82A6483FE450285D" descr="core_image_url__exec_download_1391180411"/>
        <xdr:cNvPicPr/>
      </xdr:nvPicPr>
      <xdr:blipFill>
        <a:blip r:embed="rId36"/>
        <a:stretch>
          <a:fillRect/>
        </a:stretch>
      </xdr:blipFill>
      <xdr:spPr>
        <a:xfrm>
          <a:off x="0" y="0"/>
          <a:ext cx="7105650" cy="10039350"/>
        </a:xfrm>
        <a:prstGeom prst="rect">
          <a:avLst/>
        </a:prstGeom>
      </xdr:spPr>
    </xdr:pic>
  </etc:cellImage>
  <etc:cellImage>
    <xdr:pic>
      <xdr:nvPicPr>
        <xdr:cNvPr id="274" name="ID_519D7EB13F224CD09FA6DA32B327A348" descr="core_image_url__exec_download_14688688"/>
        <xdr:cNvPicPr/>
      </xdr:nvPicPr>
      <xdr:blipFill>
        <a:blip r:embed="rId37"/>
        <a:stretch>
          <a:fillRect/>
        </a:stretch>
      </xdr:blipFill>
      <xdr:spPr>
        <a:xfrm>
          <a:off x="0" y="0"/>
          <a:ext cx="10058400" cy="9949815"/>
        </a:xfrm>
        <a:prstGeom prst="rect">
          <a:avLst/>
        </a:prstGeom>
      </xdr:spPr>
    </xdr:pic>
  </etc:cellImage>
  <etc:cellImage>
    <xdr:pic>
      <xdr:nvPicPr>
        <xdr:cNvPr id="262" name="ID_D97A63D5BD4E43A9BECC4B07E80544E0" descr="core_image_url__exec_download_2602263849"/>
        <xdr:cNvPicPr/>
      </xdr:nvPicPr>
      <xdr:blipFill>
        <a:blip r:embed="rId38"/>
        <a:stretch>
          <a:fillRect/>
        </a:stretch>
      </xdr:blipFill>
      <xdr:spPr>
        <a:xfrm>
          <a:off x="0" y="0"/>
          <a:ext cx="7428865" cy="10058400"/>
        </a:xfrm>
        <a:prstGeom prst="rect">
          <a:avLst/>
        </a:prstGeom>
      </xdr:spPr>
    </xdr:pic>
  </etc:cellImage>
  <etc:cellImage>
    <xdr:pic>
      <xdr:nvPicPr>
        <xdr:cNvPr id="263" name="ID_938CDC1D3FFE4BB3BE2B4ED1F4E0D8DC" descr="core_image_url__exec_download_260776526"/>
        <xdr:cNvPicPr/>
      </xdr:nvPicPr>
      <xdr:blipFill>
        <a:blip r:embed="rId39"/>
        <a:stretch>
          <a:fillRect/>
        </a:stretch>
      </xdr:blipFill>
      <xdr:spPr>
        <a:xfrm>
          <a:off x="0" y="0"/>
          <a:ext cx="10058400" cy="6727825"/>
        </a:xfrm>
        <a:prstGeom prst="rect">
          <a:avLst/>
        </a:prstGeom>
      </xdr:spPr>
    </xdr:pic>
  </etc:cellImage>
  <etc:cellImage>
    <xdr:pic>
      <xdr:nvPicPr>
        <xdr:cNvPr id="276" name="ID_9457CBC5BEFF4F35BB95E4FA701E177C" descr="core_image_url__exec_download_4045131611"/>
        <xdr:cNvPicPr/>
      </xdr:nvPicPr>
      <xdr:blipFill>
        <a:blip r:embed="rId40"/>
        <a:stretch>
          <a:fillRect/>
        </a:stretch>
      </xdr:blipFill>
      <xdr:spPr>
        <a:xfrm>
          <a:off x="0" y="0"/>
          <a:ext cx="10058400" cy="7441565"/>
        </a:xfrm>
        <a:prstGeom prst="rect">
          <a:avLst/>
        </a:prstGeom>
      </xdr:spPr>
    </xdr:pic>
  </etc:cellImage>
  <etc:cellImage>
    <xdr:pic>
      <xdr:nvPicPr>
        <xdr:cNvPr id="264" name="ID_963F29D0690146FC8C085D69DD4EDFBB" descr="core_image_url__exec_download_1743039673"/>
        <xdr:cNvPicPr/>
      </xdr:nvPicPr>
      <xdr:blipFill>
        <a:blip r:embed="rId41"/>
        <a:stretch>
          <a:fillRect/>
        </a:stretch>
      </xdr:blipFill>
      <xdr:spPr>
        <a:xfrm>
          <a:off x="0" y="0"/>
          <a:ext cx="9439275" cy="6276975"/>
        </a:xfrm>
        <a:prstGeom prst="rect">
          <a:avLst/>
        </a:prstGeom>
      </xdr:spPr>
    </xdr:pic>
  </etc:cellImage>
  <etc:cellImage>
    <xdr:pic>
      <xdr:nvPicPr>
        <xdr:cNvPr id="265" name="ID_C3ED997111EE4DC786E44C1AFB3C0D88" descr="core_image_url__exec_download_261037203"/>
        <xdr:cNvPicPr/>
      </xdr:nvPicPr>
      <xdr:blipFill>
        <a:blip r:embed="rId42"/>
        <a:stretch>
          <a:fillRect/>
        </a:stretch>
      </xdr:blipFill>
      <xdr:spPr>
        <a:xfrm>
          <a:off x="0" y="0"/>
          <a:ext cx="6553200" cy="7991475"/>
        </a:xfrm>
        <a:prstGeom prst="rect">
          <a:avLst/>
        </a:prstGeom>
      </xdr:spPr>
    </xdr:pic>
  </etc:cellImage>
  <etc:cellImage>
    <xdr:pic>
      <xdr:nvPicPr>
        <xdr:cNvPr id="281" name="ID_0917BE1EE820452FA6D1B9CDE01CD0FE" descr="core_image_url__exec_download_1319020814"/>
        <xdr:cNvPicPr/>
      </xdr:nvPicPr>
      <xdr:blipFill>
        <a:blip r:embed="rId43"/>
        <a:stretch>
          <a:fillRect/>
        </a:stretch>
      </xdr:blipFill>
      <xdr:spPr>
        <a:xfrm>
          <a:off x="0" y="0"/>
          <a:ext cx="10058400" cy="8201025"/>
        </a:xfrm>
        <a:prstGeom prst="rect">
          <a:avLst/>
        </a:prstGeom>
      </xdr:spPr>
    </xdr:pic>
  </etc:cellImage>
  <etc:cellImage>
    <xdr:pic>
      <xdr:nvPicPr>
        <xdr:cNvPr id="267" name="ID_96DC537D1E5B42669B631D9F1B606671" descr="core_image_url__exec_download_901040181"/>
        <xdr:cNvPicPr/>
      </xdr:nvPicPr>
      <xdr:blipFill>
        <a:blip r:embed="rId44"/>
        <a:stretch>
          <a:fillRect/>
        </a:stretch>
      </xdr:blipFill>
      <xdr:spPr>
        <a:xfrm>
          <a:off x="0" y="0"/>
          <a:ext cx="6791325" cy="7772400"/>
        </a:xfrm>
        <a:prstGeom prst="rect">
          <a:avLst/>
        </a:prstGeom>
      </xdr:spPr>
    </xdr:pic>
  </etc:cellImage>
  <etc:cellImage>
    <xdr:pic>
      <xdr:nvPicPr>
        <xdr:cNvPr id="268" name="ID_EEDBC110D2684F048E3819B1FBD3E150" descr="core_image_url__exec_download_2813343361"/>
        <xdr:cNvPicPr/>
      </xdr:nvPicPr>
      <xdr:blipFill>
        <a:blip r:embed="rId45"/>
        <a:stretch>
          <a:fillRect/>
        </a:stretch>
      </xdr:blipFill>
      <xdr:spPr>
        <a:xfrm>
          <a:off x="0" y="0"/>
          <a:ext cx="596900" cy="654050"/>
        </a:xfrm>
        <a:prstGeom prst="rect">
          <a:avLst/>
        </a:prstGeom>
      </xdr:spPr>
    </xdr:pic>
  </etc:cellImage>
  <etc:cellImage>
    <xdr:pic>
      <xdr:nvPicPr>
        <xdr:cNvPr id="272" name="ID_546328CFC95740F79AE71FB32F4AA356" descr="core_image_url__exec_download_55062619"/>
        <xdr:cNvPicPr/>
      </xdr:nvPicPr>
      <xdr:blipFill>
        <a:blip r:embed="rId46"/>
        <a:stretch>
          <a:fillRect/>
        </a:stretch>
      </xdr:blipFill>
      <xdr:spPr>
        <a:xfrm>
          <a:off x="0" y="0"/>
          <a:ext cx="10058400" cy="8107045"/>
        </a:xfrm>
        <a:prstGeom prst="rect">
          <a:avLst/>
        </a:prstGeom>
      </xdr:spPr>
    </xdr:pic>
  </etc:cellImage>
  <etc:cellImage>
    <xdr:pic>
      <xdr:nvPicPr>
        <xdr:cNvPr id="273" name="ID_7B18BBA3B42D4259B1F2ED9FE1B19050" descr="core_image_url__exec_download_526918144"/>
        <xdr:cNvPicPr/>
      </xdr:nvPicPr>
      <xdr:blipFill>
        <a:blip r:embed="rId47"/>
        <a:stretch>
          <a:fillRect/>
        </a:stretch>
      </xdr:blipFill>
      <xdr:spPr>
        <a:xfrm>
          <a:off x="0" y="0"/>
          <a:ext cx="9610725" cy="8401050"/>
        </a:xfrm>
        <a:prstGeom prst="rect">
          <a:avLst/>
        </a:prstGeom>
      </xdr:spPr>
    </xdr:pic>
  </etc:cellImage>
  <etc:cellImage>
    <xdr:pic>
      <xdr:nvPicPr>
        <xdr:cNvPr id="352" name="ID_9F68073099FD40EDA070254CF6DEA50F" descr="core_image_url__exec_download_3326368250"/>
        <xdr:cNvPicPr/>
      </xdr:nvPicPr>
      <xdr:blipFill>
        <a:blip r:embed="rId48"/>
        <a:stretch>
          <a:fillRect/>
        </a:stretch>
      </xdr:blipFill>
      <xdr:spPr>
        <a:xfrm>
          <a:off x="0" y="0"/>
          <a:ext cx="4086225" cy="5619750"/>
        </a:xfrm>
        <a:prstGeom prst="rect">
          <a:avLst/>
        </a:prstGeom>
      </xdr:spPr>
    </xdr:pic>
  </etc:cellImage>
  <etc:cellImage>
    <xdr:pic>
      <xdr:nvPicPr>
        <xdr:cNvPr id="278" name="ID_4F5D32A08E0A4824930BB3CD353DCAC0" descr="core_image_url__exec_download_3317979631"/>
        <xdr:cNvPicPr/>
      </xdr:nvPicPr>
      <xdr:blipFill>
        <a:blip r:embed="rId49"/>
        <a:stretch>
          <a:fillRect/>
        </a:stretch>
      </xdr:blipFill>
      <xdr:spPr>
        <a:xfrm>
          <a:off x="0" y="0"/>
          <a:ext cx="7188835" cy="10058400"/>
        </a:xfrm>
        <a:prstGeom prst="rect">
          <a:avLst/>
        </a:prstGeom>
      </xdr:spPr>
    </xdr:pic>
  </etc:cellImage>
  <etc:cellImage>
    <xdr:pic>
      <xdr:nvPicPr>
        <xdr:cNvPr id="311" name="ID_81A0848FCD8F4A0FAB43DB40345A0243" descr="core_image_url__exec_download_2762465980"/>
        <xdr:cNvPicPr/>
      </xdr:nvPicPr>
      <xdr:blipFill>
        <a:blip r:embed="rId50"/>
        <a:stretch>
          <a:fillRect/>
        </a:stretch>
      </xdr:blipFill>
      <xdr:spPr>
        <a:xfrm>
          <a:off x="0" y="0"/>
          <a:ext cx="482600" cy="482600"/>
        </a:xfrm>
        <a:prstGeom prst="rect">
          <a:avLst/>
        </a:prstGeom>
      </xdr:spPr>
    </xdr:pic>
  </etc:cellImage>
  <etc:cellImage>
    <xdr:pic>
      <xdr:nvPicPr>
        <xdr:cNvPr id="282" name="ID_50A641AD470A47DCAB323137C377E62E" descr="core_image_url__exec_download_3683080940"/>
        <xdr:cNvPicPr/>
      </xdr:nvPicPr>
      <xdr:blipFill>
        <a:blip r:embed="rId51"/>
        <a:stretch>
          <a:fillRect/>
        </a:stretch>
      </xdr:blipFill>
      <xdr:spPr>
        <a:xfrm>
          <a:off x="0" y="0"/>
          <a:ext cx="10058400" cy="9079865"/>
        </a:xfrm>
        <a:prstGeom prst="rect">
          <a:avLst/>
        </a:prstGeom>
      </xdr:spPr>
    </xdr:pic>
  </etc:cellImage>
  <etc:cellImage>
    <xdr:pic>
      <xdr:nvPicPr>
        <xdr:cNvPr id="310" name="ID_315EB83C4AF945B49D8A2C27B9B12BD6" descr="core_image_url__exec_download_2113792733"/>
        <xdr:cNvPicPr/>
      </xdr:nvPicPr>
      <xdr:blipFill>
        <a:blip r:embed="rId52"/>
        <a:stretch>
          <a:fillRect/>
        </a:stretch>
      </xdr:blipFill>
      <xdr:spPr>
        <a:xfrm>
          <a:off x="0" y="0"/>
          <a:ext cx="7962900" cy="3848100"/>
        </a:xfrm>
        <a:prstGeom prst="rect">
          <a:avLst/>
        </a:prstGeom>
      </xdr:spPr>
    </xdr:pic>
  </etc:cellImage>
  <etc:cellImage>
    <xdr:pic>
      <xdr:nvPicPr>
        <xdr:cNvPr id="346" name="ID_4A68BEF046084CEC9493CBBA6F4BDCEF" descr="core_image_url__exec_download_2056346479"/>
        <xdr:cNvPicPr/>
      </xdr:nvPicPr>
      <xdr:blipFill>
        <a:blip r:embed="rId33"/>
        <a:stretch>
          <a:fillRect/>
        </a:stretch>
      </xdr:blipFill>
      <xdr:spPr>
        <a:xfrm>
          <a:off x="0" y="0"/>
          <a:ext cx="4419600" cy="6334125"/>
        </a:xfrm>
        <a:prstGeom prst="rect">
          <a:avLst/>
        </a:prstGeom>
      </xdr:spPr>
    </xdr:pic>
  </etc:cellImage>
  <etc:cellImage>
    <xdr:pic>
      <xdr:nvPicPr>
        <xdr:cNvPr id="348" name="ID_C075F6D75F3944B0B37C40BD253639BF" descr="core_image_url__exec_download_2313502616"/>
        <xdr:cNvPicPr/>
      </xdr:nvPicPr>
      <xdr:blipFill>
        <a:blip r:embed="rId53"/>
        <a:stretch>
          <a:fillRect/>
        </a:stretch>
      </xdr:blipFill>
      <xdr:spPr>
        <a:xfrm>
          <a:off x="0" y="0"/>
          <a:ext cx="10058400" cy="5120640"/>
        </a:xfrm>
        <a:prstGeom prst="rect">
          <a:avLst/>
        </a:prstGeom>
      </xdr:spPr>
    </xdr:pic>
  </etc:cellImage>
  <etc:cellImage>
    <xdr:pic>
      <xdr:nvPicPr>
        <xdr:cNvPr id="351" name="ID_0273399E80A94FC89855669E5814BCF2" descr="core_image_url__exec_download_3950166737"/>
        <xdr:cNvPicPr/>
      </xdr:nvPicPr>
      <xdr:blipFill>
        <a:blip r:embed="rId53"/>
        <a:stretch>
          <a:fillRect/>
        </a:stretch>
      </xdr:blipFill>
      <xdr:spPr>
        <a:xfrm>
          <a:off x="0" y="0"/>
          <a:ext cx="10057765" cy="5120640"/>
        </a:xfrm>
        <a:prstGeom prst="rect">
          <a:avLst/>
        </a:prstGeom>
      </xdr:spPr>
    </xdr:pic>
  </etc:cellImage>
  <etc:cellImage>
    <xdr:pic>
      <xdr:nvPicPr>
        <xdr:cNvPr id="353" name="ID_3BEEA33556E14D518D1EB2C22A8C65B1" descr="core_image_url__exec_download_1195781808"/>
        <xdr:cNvPicPr/>
      </xdr:nvPicPr>
      <xdr:blipFill>
        <a:blip r:embed="rId48"/>
        <a:stretch>
          <a:fillRect/>
        </a:stretch>
      </xdr:blipFill>
      <xdr:spPr>
        <a:xfrm>
          <a:off x="0" y="0"/>
          <a:ext cx="4086225" cy="5619750"/>
        </a:xfrm>
        <a:prstGeom prst="rect">
          <a:avLst/>
        </a:prstGeom>
      </xdr:spPr>
    </xdr:pic>
  </etc:cellImage>
  <etc:cellImage>
    <xdr:pic>
      <xdr:nvPicPr>
        <xdr:cNvPr id="355" name="ID_0260AF402E2940D4849CC3538BC18DF7" descr="core_image_url__exec_download_2906839373"/>
        <xdr:cNvPicPr/>
      </xdr:nvPicPr>
      <xdr:blipFill>
        <a:blip r:embed="rId54"/>
        <a:stretch>
          <a:fillRect/>
        </a:stretch>
      </xdr:blipFill>
      <xdr:spPr>
        <a:xfrm>
          <a:off x="0" y="0"/>
          <a:ext cx="10058400" cy="7106920"/>
        </a:xfrm>
        <a:prstGeom prst="rect">
          <a:avLst/>
        </a:prstGeom>
      </xdr:spPr>
    </xdr:pic>
  </etc:cellImage>
</etc:cellImages>
</file>

<file path=xl/sharedStrings.xml><?xml version="1.0" encoding="utf-8"?>
<sst xmlns="http://schemas.openxmlformats.org/spreadsheetml/2006/main" count="5116" uniqueCount="2026">
  <si>
    <t>雁荡山君澜度假酒店筹开物资采购清册</t>
  </si>
  <si>
    <t>序号</t>
  </si>
  <si>
    <t>产品名称</t>
  </si>
  <si>
    <t>单位</t>
  </si>
  <si>
    <t>规格</t>
  </si>
  <si>
    <t>图片</t>
  </si>
  <si>
    <r>
      <rPr>
        <b/>
        <sz val="10"/>
        <rFont val="宋体"/>
        <charset val="134"/>
      </rPr>
      <t>使用</t>
    </r>
    <r>
      <rPr>
        <b/>
        <sz val="10"/>
        <rFont val="Times New Roman"/>
        <charset val="134"/>
      </rPr>
      <t>/</t>
    </r>
    <r>
      <rPr>
        <b/>
        <sz val="10"/>
        <rFont val="宋体"/>
        <charset val="134"/>
      </rPr>
      <t>经营区域</t>
    </r>
  </si>
  <si>
    <t>使用区域</t>
  </si>
  <si>
    <t>备注</t>
  </si>
  <si>
    <t>人资</t>
  </si>
  <si>
    <t>财务</t>
  </si>
  <si>
    <t>运保</t>
  </si>
  <si>
    <t>前厅</t>
  </si>
  <si>
    <t>客房</t>
  </si>
  <si>
    <t>厨房</t>
  </si>
  <si>
    <t>餐饮</t>
  </si>
  <si>
    <t>康体中心</t>
  </si>
  <si>
    <t>销售部</t>
  </si>
  <si>
    <t>备仓</t>
  </si>
  <si>
    <t>小计</t>
  </si>
  <si>
    <t>毛巾篮连夹</t>
  </si>
  <si>
    <t>个</t>
  </si>
  <si>
    <t>33.5x25xH16.5cm
L18.5cm</t>
  </si>
  <si>
    <t>西餐厅 不锈钢摆件</t>
  </si>
  <si>
    <t>选样</t>
  </si>
  <si>
    <t>不锈钢纸巾架</t>
  </si>
  <si>
    <t>13.5x13.5xH14cm</t>
  </si>
  <si>
    <t>台面更（包厢）</t>
  </si>
  <si>
    <t>把</t>
  </si>
  <si>
    <t>19.1cm</t>
  </si>
  <si>
    <t>餐刀（包厢 ）</t>
  </si>
  <si>
    <t>22.6cm</t>
  </si>
  <si>
    <t>餐叉（包厢 ）</t>
  </si>
  <si>
    <t>20.5cm</t>
  </si>
  <si>
    <t>分菜勺(包厢）</t>
  </si>
  <si>
    <t>牛排刀（全日制餐厅）</t>
  </si>
  <si>
    <t>235mm</t>
  </si>
  <si>
    <t>牛排叉（全日制餐厅）</t>
  </si>
  <si>
    <t>204mm</t>
  </si>
  <si>
    <t>主餐刀（全日制餐厅）</t>
  </si>
  <si>
    <t>主餐叉（全日之餐厅）</t>
  </si>
  <si>
    <t>长柄汤勺（包厢 宴会 全日）</t>
  </si>
  <si>
    <t>25cm</t>
  </si>
  <si>
    <t>水果叉（甜品叉）（包厢）</t>
  </si>
  <si>
    <t>141mm</t>
  </si>
  <si>
    <t>冰夹</t>
  </si>
  <si>
    <t>L16cm</t>
  </si>
  <si>
    <t>毛巾夹</t>
  </si>
  <si>
    <t>L18.5cm</t>
  </si>
  <si>
    <t>冰铲</t>
  </si>
  <si>
    <t>22cm</t>
  </si>
  <si>
    <t>香槟桶</t>
  </si>
  <si>
    <t>Dia.20.5xH21cm</t>
  </si>
  <si>
    <t>口布圈</t>
  </si>
  <si>
    <t>Dia.4.3xH3cm</t>
  </si>
  <si>
    <t>香槟桶架</t>
  </si>
  <si>
    <t>H65cm</t>
  </si>
  <si>
    <t>蟹锤</t>
  </si>
  <si>
    <t>L16.5cm</t>
  </si>
  <si>
    <t>蟹剪</t>
  </si>
  <si>
    <t>L13cm</t>
  </si>
  <si>
    <t>螃蟹叉</t>
  </si>
  <si>
    <t>L18cm</t>
  </si>
  <si>
    <t>螃蟹夹</t>
  </si>
  <si>
    <t>L18.7cm</t>
  </si>
  <si>
    <t>冰桶</t>
  </si>
  <si>
    <t>0.8LH 14.7cma 12.6cm</t>
  </si>
  <si>
    <t>甜品更（宴会）</t>
  </si>
  <si>
    <t>185mm</t>
  </si>
  <si>
    <t>甜品叉（宴会）</t>
  </si>
  <si>
    <t>咖啡更（西餐 宴会）</t>
  </si>
  <si>
    <t>118mm</t>
  </si>
  <si>
    <t>牛油刀（西餐）</t>
  </si>
  <si>
    <t>161mm</t>
  </si>
  <si>
    <t>服务更（全日制餐厅）</t>
  </si>
  <si>
    <t>大汤勺</t>
  </si>
  <si>
    <t>Dia.7x28.5cm T4mm</t>
  </si>
  <si>
    <t>食品夹</t>
  </si>
  <si>
    <t>杂物夹</t>
  </si>
  <si>
    <t>蛋糕夹</t>
  </si>
  <si>
    <t>18cm</t>
  </si>
  <si>
    <t>蛋糕刀</t>
  </si>
  <si>
    <t>W2.7cm L27cm</t>
  </si>
  <si>
    <t>红酒架</t>
  </si>
  <si>
    <t>18.5cm</t>
  </si>
  <si>
    <t>高脚桌号牌（高）</t>
  </si>
  <si>
    <t>连牌H43cm</t>
  </si>
  <si>
    <t>（公勺）宴会用</t>
  </si>
  <si>
    <t>甜品刀</t>
  </si>
  <si>
    <t>21cm</t>
  </si>
  <si>
    <t>鱼刀</t>
  </si>
  <si>
    <t>221mm</t>
  </si>
  <si>
    <t>鱼叉</t>
  </si>
  <si>
    <t>蛋糕鏟</t>
  </si>
  <si>
    <t>L23cm</t>
  </si>
  <si>
    <t>甜品勺（西餐厅）</t>
  </si>
  <si>
    <t>甜品勺13.8cm</t>
  </si>
  <si>
    <t>冰水壶</t>
  </si>
  <si>
    <t>1.75L</t>
  </si>
  <si>
    <t>宴会席面更</t>
  </si>
  <si>
    <t>各种小料勺</t>
  </si>
  <si>
    <t>柠檬夹</t>
  </si>
  <si>
    <t>9.5x5xH3cm</t>
  </si>
  <si>
    <t>雪糕勺（各种型号）</t>
  </si>
  <si>
    <t>禁烟牌</t>
  </si>
  <si>
    <t>9.9×6.5×H5cm</t>
  </si>
  <si>
    <t>牙签盅</t>
  </si>
  <si>
    <t>10x4xH1.8cm</t>
  </si>
  <si>
    <t>宾治桶</t>
  </si>
  <si>
    <t>Dia.44xH30.5cm</t>
  </si>
  <si>
    <t>餐巾纸架</t>
  </si>
  <si>
    <t>11x3xH5.5cm</t>
  </si>
  <si>
    <t>不锈钢汤勺架</t>
  </si>
  <si>
    <t>8.3x4xH2cm</t>
  </si>
  <si>
    <t>打奶罐</t>
  </si>
  <si>
    <t>180ml</t>
  </si>
  <si>
    <t>胡椒磨</t>
  </si>
  <si>
    <t>Dia.4.5x16.5cm</t>
  </si>
  <si>
    <t>盐磨</t>
  </si>
  <si>
    <t>兩頭燭台</t>
  </si>
  <si>
    <t>H28cm</t>
  </si>
  <si>
    <t>五頭燭台</t>
  </si>
  <si>
    <t>H39cm</t>
  </si>
  <si>
    <t>圆形碟子盖</t>
  </si>
  <si>
    <t>Dia.26.5cm</t>
  </si>
  <si>
    <t>预订牌</t>
  </si>
  <si>
    <t>保温壶定制2L</t>
  </si>
  <si>
    <t>2.0L</t>
  </si>
  <si>
    <t>筷子筒定制</t>
  </si>
  <si>
    <t>13*17cm</t>
  </si>
  <si>
    <t>调酒壶</t>
  </si>
  <si>
    <t>套</t>
  </si>
  <si>
    <t>350nl</t>
  </si>
  <si>
    <t>量杯</t>
  </si>
  <si>
    <t>30/45ml</t>
  </si>
  <si>
    <t>漏斗</t>
  </si>
  <si>
    <t>9cm</t>
  </si>
  <si>
    <t>过滤器</t>
  </si>
  <si>
    <t>21.5cm</t>
  </si>
  <si>
    <t>吧勺</t>
  </si>
  <si>
    <t>30cm</t>
  </si>
  <si>
    <t>吧刀</t>
  </si>
  <si>
    <t>241mm</t>
  </si>
  <si>
    <t>长勺</t>
  </si>
  <si>
    <t>180mm</t>
  </si>
  <si>
    <t>开罐器</t>
  </si>
  <si>
    <t>常规</t>
  </si>
  <si>
    <t>水果刨</t>
  </si>
  <si>
    <t>316l</t>
  </si>
  <si>
    <t>酒嘴</t>
  </si>
  <si>
    <t>11*3cm</t>
  </si>
  <si>
    <t>香槟封口器</t>
  </si>
  <si>
    <t>六格调味盒</t>
  </si>
  <si>
    <t>33.5*22.5*6cm</t>
  </si>
  <si>
    <t>奶泡器</t>
  </si>
  <si>
    <t>304钢</t>
  </si>
  <si>
    <t>奶油喷枪</t>
  </si>
  <si>
    <t>500ml</t>
  </si>
  <si>
    <t>不锈钢搅拌巴棒</t>
  </si>
  <si>
    <t>雪茄钳</t>
  </si>
  <si>
    <t>研磨器</t>
  </si>
  <si>
    <t>吸管座</t>
  </si>
  <si>
    <t>14.5*17cm</t>
  </si>
  <si>
    <t>雪茄煙灰碟</t>
  </si>
  <si>
    <t>151*36mm</t>
  </si>
  <si>
    <t>圓形紅酒架-光身</t>
  </si>
  <si>
    <t>24*49CM</t>
  </si>
  <si>
    <t>双头保温炉</t>
  </si>
  <si>
    <t>41*20*7.5CM</t>
  </si>
  <si>
    <t>配套咖啡壶</t>
  </si>
  <si>
    <t>180*80MM</t>
  </si>
  <si>
    <t>巧克力机</t>
  </si>
  <si>
    <t>台</t>
  </si>
  <si>
    <t>7层</t>
  </si>
  <si>
    <t>西餐厅 自助餐炉</t>
  </si>
  <si>
    <t>玻璃架</t>
  </si>
  <si>
    <t>定制</t>
  </si>
  <si>
    <t>不锈钢面包架</t>
  </si>
  <si>
    <t>4sets x wooden display box 300x300mm
Risers Height: 60/128/196/264mm</t>
  </si>
  <si>
    <t>圆形方耳插盖餐煲(全天青色浅木纹柄)</t>
  </si>
  <si>
    <t>L445*W325*H210MM</t>
  </si>
  <si>
    <t>方形方耳插盖餐煲(全天青色浅木纹柄)</t>
  </si>
  <si>
    <t>L480*W280*H210MM</t>
  </si>
  <si>
    <t>三层铜锤印单柄汁锅玫瑰金220*130mm</t>
  </si>
  <si>
    <t>φ220*130mm</t>
  </si>
  <si>
    <t>美式烤盘（小）黄30*20cm</t>
  </si>
  <si>
    <t>300*200*65mm</t>
  </si>
  <si>
    <t>美式烤盘（小）橙30*20cm</t>
  </si>
  <si>
    <t>美式烤盘（小）黑30*20cm</t>
  </si>
  <si>
    <t>美式烤盘（中）绿33*23CM</t>
  </si>
  <si>
    <t>330*230*70mm</t>
  </si>
  <si>
    <t>美式烤盘（中）黄33*23CM</t>
  </si>
  <si>
    <t>美式烤盘（中）橙33*23CM</t>
  </si>
  <si>
    <t>美式烤盘（小）蓝30*20cm</t>
  </si>
  <si>
    <t>美式烤盘（小）红30*20cm</t>
  </si>
  <si>
    <t>美式烤盘（中）黑33*23CM</t>
  </si>
  <si>
    <t>美式烤盘（中）红33*23CM</t>
  </si>
  <si>
    <t>38cm五头果汁展示盆</t>
  </si>
  <si>
    <t>38*21cm</t>
  </si>
  <si>
    <t>35cm果汁展示盆  玫瑰金</t>
  </si>
  <si>
    <t>35cm</t>
  </si>
  <si>
    <t>双层三角冰镇桶</t>
  </si>
  <si>
    <t>205*205*H150mm</t>
  </si>
  <si>
    <t>钢盖直身玻璃果汁壶1000ml</t>
  </si>
  <si>
    <t>1000ml</t>
  </si>
  <si>
    <t>瑞典皇后咖啡机M-2</t>
  </si>
  <si>
    <t>M-2</t>
  </si>
  <si>
    <t>1</t>
  </si>
  <si>
    <t>插盖式圆形汤炉（天青）</t>
  </si>
  <si>
    <t>450*320*240mm</t>
  </si>
  <si>
    <t>炫彩餐夹盘(哑光白)</t>
  </si>
  <si>
    <t>240*115mm</t>
  </si>
  <si>
    <t>20cm圆形彩锅 橙(配陶瓷胆)</t>
  </si>
  <si>
    <t>20*10cm</t>
  </si>
  <si>
    <t>沙比利三孔铸铁锅架低</t>
  </si>
  <si>
    <t>470*180*57mm</t>
  </si>
  <si>
    <t>沙比利三孔铸铁锅架高</t>
  </si>
  <si>
    <t>470*180*147mm</t>
  </si>
  <si>
    <t>蓝色圆形铸铁锅100mm</t>
  </si>
  <si>
    <t>φ100*95mm</t>
  </si>
  <si>
    <t>红色圆形铸铁锅100MM</t>
  </si>
  <si>
    <t>φ120*48mm</t>
  </si>
  <si>
    <t>橙色圆形铸铁锅100mm</t>
  </si>
  <si>
    <t>100*95mm</t>
  </si>
  <si>
    <t>美式份数盆1/1*25mm</t>
  </si>
  <si>
    <t>1/1(530*327*25)</t>
  </si>
  <si>
    <t>20</t>
  </si>
  <si>
    <t>碎冰机430*340*720mm</t>
  </si>
  <si>
    <t>430*340*720mm</t>
  </si>
  <si>
    <t>2</t>
  </si>
  <si>
    <t>牛奶果汁鼎1</t>
  </si>
  <si>
    <t>260x360mm</t>
  </si>
  <si>
    <t>牛奶果汁鼎2</t>
  </si>
  <si>
    <t>牛奶果汁鼎3</t>
  </si>
  <si>
    <t>方形铸铁锅带木架</t>
  </si>
  <si>
    <t>27cm</t>
  </si>
  <si>
    <t>长方形铸铁锅带木架</t>
  </si>
  <si>
    <t>36.8cm</t>
  </si>
  <si>
    <t>勺架连碟</t>
  </si>
  <si>
    <t>7.5cm</t>
  </si>
  <si>
    <t>汁酱勺</t>
  </si>
  <si>
    <t>17.4cm</t>
  </si>
  <si>
    <t>密封罐</t>
  </si>
  <si>
    <t>0.75L</t>
  </si>
  <si>
    <t>古铜色餐炉</t>
  </si>
  <si>
    <t>麦片分配器</t>
  </si>
  <si>
    <t>6-8l</t>
  </si>
  <si>
    <t>三层西点架</t>
  </si>
  <si>
    <t>组</t>
  </si>
  <si>
    <t>方形餐炉</t>
  </si>
  <si>
    <t>2.5l-4l</t>
  </si>
  <si>
    <t>剪刀夹</t>
  </si>
  <si>
    <t>23-25cm</t>
  </si>
  <si>
    <t>服务夹</t>
  </si>
  <si>
    <t>圆形插盖餐煲内内胆</t>
  </si>
  <si>
    <t>配套餐煲</t>
  </si>
  <si>
    <t>方形插盖餐煲内内胆</t>
  </si>
  <si>
    <t>双头煮啡炉</t>
  </si>
  <si>
    <t>配壶</t>
  </si>
  <si>
    <t>餐饮 设备</t>
  </si>
  <si>
    <t>全自动咖啡机</t>
  </si>
  <si>
    <t>配牛奶箱</t>
  </si>
  <si>
    <t>半自动咖啡机</t>
  </si>
  <si>
    <t>高精度双压力表，纯紫铜子母锅炉，240杯/小时</t>
  </si>
  <si>
    <t>咖啡打印机</t>
  </si>
  <si>
    <t>食品粉碎小型搅拌机</t>
  </si>
  <si>
    <t>功率：450W/电压：220V/规格：165*203*394mm/重量：4.25KG</t>
  </si>
  <si>
    <t>破壁机</t>
  </si>
  <si>
    <t>220V 450W 
25x17x33(cm)</t>
  </si>
  <si>
    <t>双头奶昔机</t>
  </si>
  <si>
    <t>300*195*485MM
100W,230V
2*0.55L</t>
  </si>
  <si>
    <t>冰沙机</t>
  </si>
  <si>
    <t>托盘架</t>
  </si>
  <si>
    <t>选用不锈钢</t>
  </si>
  <si>
    <t>热碟车</t>
  </si>
  <si>
    <t>台布车</t>
  </si>
  <si>
    <t>辆</t>
  </si>
  <si>
    <t>送餐车</t>
  </si>
  <si>
    <r>
      <rPr>
        <sz val="10"/>
        <color indexed="8"/>
        <rFont val="宋体"/>
        <charset val="134"/>
      </rPr>
      <t>电保温箱</t>
    </r>
    <r>
      <rPr>
        <sz val="10"/>
        <color indexed="8"/>
        <rFont val="宋体"/>
        <charset val="134"/>
      </rPr>
      <t>(松餐车用）</t>
    </r>
  </si>
  <si>
    <t>塑料多用收餐车（三层车有挡板）</t>
  </si>
  <si>
    <t>塑料静音</t>
  </si>
  <si>
    <t>餐车配件（垃圾桶）</t>
  </si>
  <si>
    <t>餐车配件（餐具桶）</t>
  </si>
  <si>
    <t>双层服务车</t>
  </si>
  <si>
    <t>900×800×950mm</t>
  </si>
  <si>
    <t>长形酒水车(包厢)</t>
  </si>
  <si>
    <t>长形酒水车(宴会）</t>
  </si>
  <si>
    <t>平板手推车</t>
  </si>
  <si>
    <r>
      <rPr>
        <sz val="10"/>
        <color indexed="8"/>
        <rFont val="宋体"/>
        <charset val="134"/>
      </rPr>
      <t>600*900  300KG</t>
    </r>
    <r>
      <rPr>
        <sz val="10"/>
        <color indexed="8"/>
        <rFont val="宋体"/>
        <charset val="134"/>
      </rPr>
      <t>静音</t>
    </r>
  </si>
  <si>
    <t>烤鸭车</t>
  </si>
  <si>
    <t>双头燕鲍翅车</t>
  </si>
  <si>
    <t>1250*540*860mm</t>
  </si>
  <si>
    <t>微波炉</t>
  </si>
  <si>
    <t>擦杯机</t>
  </si>
  <si>
    <t>榨汁机</t>
  </si>
  <si>
    <t>惠人</t>
  </si>
  <si>
    <t>电饭煲</t>
  </si>
  <si>
    <t>毛巾保温车（宴会用）</t>
  </si>
  <si>
    <t>冷热毛巾柜(包房用）</t>
  </si>
  <si>
    <t>卡式炉</t>
  </si>
  <si>
    <t>功夫茶茶具</t>
  </si>
  <si>
    <t>碎冰机</t>
  </si>
  <si>
    <t>合照台阶</t>
  </si>
  <si>
    <t xml:space="preserve">4阶 2M </t>
  </si>
  <si>
    <t xml:space="preserve">对讲机 </t>
  </si>
  <si>
    <t>只</t>
  </si>
  <si>
    <t>含耳麦</t>
  </si>
  <si>
    <t>锡纸</t>
  </si>
  <si>
    <t>箱</t>
  </si>
  <si>
    <t>鸡蛋格</t>
  </si>
  <si>
    <t>塑料</t>
  </si>
  <si>
    <t>中厨房杂件</t>
  </si>
  <si>
    <t>木刻乳猪托盘</t>
  </si>
  <si>
    <t xml:space="preserve">533×325× 20 </t>
  </si>
  <si>
    <t>椭圆形不锈钢镜盘</t>
  </si>
  <si>
    <t>φ520mm</t>
  </si>
  <si>
    <t>手铲（带木柄）</t>
  </si>
  <si>
    <t>铲头13×11cm;柄长39cm</t>
  </si>
  <si>
    <t>马勺（带木柄）</t>
  </si>
  <si>
    <t>口径12.5cm;长度47cm</t>
  </si>
  <si>
    <t>口径13.5cm;长度48.5cm</t>
  </si>
  <si>
    <t>不锈钢长柄马勺</t>
  </si>
  <si>
    <t>1020*165mm</t>
  </si>
  <si>
    <t>不锈钢菜刀</t>
  </si>
  <si>
    <t>不锈钢刺身刀</t>
  </si>
  <si>
    <t>刃长270mm</t>
  </si>
  <si>
    <t>不锈钢水果长刀</t>
  </si>
  <si>
    <t>绿色胶柄10寸250mm</t>
  </si>
  <si>
    <t>不锈钢拍皮刀</t>
  </si>
  <si>
    <t>205*90mm</t>
  </si>
  <si>
    <t>不锈钢片刀（木柄）</t>
  </si>
  <si>
    <t>245*115mm</t>
  </si>
  <si>
    <t>不锈钢砍刀（木柄）</t>
  </si>
  <si>
    <t>230*120mm</t>
  </si>
  <si>
    <t>大号黑剪</t>
  </si>
  <si>
    <t>L19*10.5cm,刀刃长约6CM</t>
  </si>
  <si>
    <t>厨房剪刀</t>
  </si>
  <si>
    <t>210mm</t>
  </si>
  <si>
    <t>花边齿轮剪</t>
  </si>
  <si>
    <t>L235mm</t>
  </si>
  <si>
    <t>不锈钢开罐器</t>
  </si>
  <si>
    <t>110*72</t>
  </si>
  <si>
    <t>不锈钢烤猪叉</t>
  </si>
  <si>
    <t>24寸</t>
  </si>
  <si>
    <t>汤勺</t>
  </si>
  <si>
    <t>80mm</t>
  </si>
  <si>
    <t>100mm</t>
  </si>
  <si>
    <t>电子火枪</t>
  </si>
  <si>
    <t>283mm</t>
  </si>
  <si>
    <t>酱汁壶</t>
  </si>
  <si>
    <t>59*200mm</t>
  </si>
  <si>
    <t>不锈钢小油壶</t>
  </si>
  <si>
    <t>75*105mm</t>
  </si>
  <si>
    <t>不锈钢胡椒罐</t>
  </si>
  <si>
    <t>65*95mm</t>
  </si>
  <si>
    <t>不锈钢盐罐</t>
  </si>
  <si>
    <t>70*80mm</t>
  </si>
  <si>
    <t>钢密锂</t>
  </si>
  <si>
    <t>250mm</t>
  </si>
  <si>
    <t>钢味盅</t>
  </si>
  <si>
    <t>140*94mm</t>
  </si>
  <si>
    <t>160*107mm</t>
  </si>
  <si>
    <t>不锈钢汁盅</t>
  </si>
  <si>
    <t>48*190mm</t>
  </si>
  <si>
    <t>不锈钢小调匙</t>
  </si>
  <si>
    <t>186mm</t>
  </si>
  <si>
    <t>不锈钢捏花钳</t>
  </si>
  <si>
    <t>L160</t>
  </si>
  <si>
    <t>不锈钢锅盖</t>
  </si>
  <si>
    <t>不锈钢锅架</t>
  </si>
  <si>
    <t>210*300*40mm</t>
  </si>
  <si>
    <t>不锈钢齿型刮板</t>
  </si>
  <si>
    <t>110*110</t>
  </si>
  <si>
    <t>不锈钢雀巢模具</t>
  </si>
  <si>
    <t>200*60mm</t>
  </si>
  <si>
    <t>不锈钢面粉勺</t>
  </si>
  <si>
    <t>220*127</t>
  </si>
  <si>
    <t>不锈钢水勺</t>
  </si>
  <si>
    <t>件</t>
  </si>
  <si>
    <t>195*φ160*75mm</t>
  </si>
  <si>
    <t>不锈钢烤鸭缝皮针</t>
  </si>
  <si>
    <t>不锈钢烧烤钩</t>
  </si>
  <si>
    <t>300mm</t>
  </si>
  <si>
    <t>175mm</t>
  </si>
  <si>
    <t>不锈钢烧烤针</t>
  </si>
  <si>
    <t>350mm</t>
  </si>
  <si>
    <t>不锈钢片鸭刀</t>
  </si>
  <si>
    <t>205*50mm</t>
  </si>
  <si>
    <t>不锈钢精制乳猪叉</t>
  </si>
  <si>
    <t>28寸</t>
  </si>
  <si>
    <t>不锈钢尖头钳</t>
  </si>
  <si>
    <t xml:space="preserve">挖圆器尼龙把手 </t>
  </si>
  <si>
    <t>Φ15mm</t>
  </si>
  <si>
    <t>德国双头瓜挖</t>
  </si>
  <si>
    <t>Φ22mm/Φ25mm</t>
  </si>
  <si>
    <t>电子防水温度计</t>
  </si>
  <si>
    <t>45*180mm</t>
  </si>
  <si>
    <t xml:space="preserve">胶砧板,黄色　  </t>
  </si>
  <si>
    <t>块</t>
  </si>
  <si>
    <t>450*150mm</t>
  </si>
  <si>
    <t xml:space="preserve">胶砧板,蓝色　  </t>
  </si>
  <si>
    <t xml:space="preserve">胶砧板,红色　  </t>
  </si>
  <si>
    <t xml:space="preserve">胶砧板,绿色　  </t>
  </si>
  <si>
    <t xml:space="preserve">胶砧板,白色　  </t>
  </si>
  <si>
    <t>白色砧板</t>
  </si>
  <si>
    <t>530*320*20mm</t>
  </si>
  <si>
    <t>红色砧板</t>
  </si>
  <si>
    <t>绿色砧板</t>
  </si>
  <si>
    <t>砧板架</t>
  </si>
  <si>
    <t>320*265*265mm</t>
  </si>
  <si>
    <t>石田牌磅</t>
  </si>
  <si>
    <t>260*205*32mm</t>
  </si>
  <si>
    <t>汽泵</t>
  </si>
  <si>
    <t>小高压锅</t>
  </si>
  <si>
    <t>320*292MM16.5L</t>
  </si>
  <si>
    <t>大高压锅</t>
  </si>
  <si>
    <t>360*320mm33L</t>
  </si>
  <si>
    <t>喷火枪</t>
  </si>
  <si>
    <t>155mm</t>
  </si>
  <si>
    <t>电磁炉</t>
  </si>
  <si>
    <t>445*360*128mm</t>
  </si>
  <si>
    <t>铜制煮糖锅</t>
  </si>
  <si>
    <t>160*95mm</t>
  </si>
  <si>
    <t>双耳熟铁炒锅</t>
  </si>
  <si>
    <t>430*140mm</t>
  </si>
  <si>
    <t>460*140mm</t>
  </si>
  <si>
    <t>530*170mm</t>
  </si>
  <si>
    <t>600*190mm</t>
  </si>
  <si>
    <t>720*220mm</t>
  </si>
  <si>
    <t>不粘锅连盖</t>
  </si>
  <si>
    <t>φ320*H50mm</t>
  </si>
  <si>
    <t>φ240*H40mm</t>
  </si>
  <si>
    <t>不锈钢双柄汤锅</t>
  </si>
  <si>
    <t>φ280*H45mm</t>
  </si>
  <si>
    <t>平底锅不粘煎盘</t>
  </si>
  <si>
    <t>φ360*H55mm</t>
  </si>
  <si>
    <t>平底不锈钢煎锅连盖</t>
  </si>
  <si>
    <t>φ300*H49mm</t>
  </si>
  <si>
    <t>φ260*H47mm</t>
  </si>
  <si>
    <t>不锈钢1|1份数盆</t>
  </si>
  <si>
    <t>1/1*10  08防挤
530×327×100×0.8</t>
  </si>
  <si>
    <t>1/1*15  08防挤
530×327×150×0.8</t>
  </si>
  <si>
    <t>不锈钢1|2份数盆</t>
  </si>
  <si>
    <t>1/2*10  08防挤
327×265×100×0.8</t>
  </si>
  <si>
    <t>1/2*20  08防挤
327×265×200×0.8</t>
  </si>
  <si>
    <t>不锈钢1|3份数盆</t>
  </si>
  <si>
    <t>1/3*10  08防挤
327×176×100×0.8</t>
  </si>
  <si>
    <t>不锈钢1|6份数盆</t>
  </si>
  <si>
    <t>1/6*10  08防挤
176×164×100×0.8</t>
  </si>
  <si>
    <t>不锈钢1|1份数盆盖</t>
  </si>
  <si>
    <t>1/1  08
530×327</t>
  </si>
  <si>
    <t>不锈钢1|2份数盆盖</t>
  </si>
  <si>
    <t>1/2  08
327×265</t>
  </si>
  <si>
    <t>不锈钢1|3份数盆盖</t>
  </si>
  <si>
    <t>1/3  08
327×176</t>
  </si>
  <si>
    <t>不锈钢1|6份数盆盖</t>
  </si>
  <si>
    <t>1/6  08
176×164</t>
  </si>
  <si>
    <t>不锈钢1|1份数蒸盆</t>
  </si>
  <si>
    <t>不锈钢1|2份数蒸盆</t>
  </si>
  <si>
    <t>聚碳酸酯食品盒</t>
  </si>
  <si>
    <t>221*221*229mm</t>
  </si>
  <si>
    <t>285*285*319mm</t>
  </si>
  <si>
    <t>282*282*400mm</t>
  </si>
  <si>
    <t>不锈钢保鲜盒带盖</t>
  </si>
  <si>
    <t xml:space="preserve">外径385*275*127mm
</t>
  </si>
  <si>
    <t xml:space="preserve">外径430*295*155mmm
</t>
  </si>
  <si>
    <t>不锈钢汤煲连盖</t>
  </si>
  <si>
    <t>φ320*H320mm</t>
  </si>
  <si>
    <t>φ250*H250mm</t>
  </si>
  <si>
    <t>西厨刀</t>
  </si>
  <si>
    <t>黑色胶柄10寸250mm</t>
  </si>
  <si>
    <t>西厨房杂件</t>
  </si>
  <si>
    <t>去骨刀</t>
  </si>
  <si>
    <t>黄色胶柄6寸150mm</t>
  </si>
  <si>
    <t>牛排刀</t>
  </si>
  <si>
    <r>
      <rPr>
        <sz val="12"/>
        <rFont val="SimSun"/>
        <charset val="134"/>
      </rPr>
      <t>黑柄</t>
    </r>
    <r>
      <rPr>
        <sz val="12"/>
        <rFont val="Arial"/>
        <charset val="0"/>
      </rPr>
      <t>-12CM</t>
    </r>
  </si>
  <si>
    <t>芝士刀</t>
  </si>
  <si>
    <r>
      <rPr>
        <sz val="12"/>
        <rFont val="SimSun"/>
        <charset val="134"/>
      </rPr>
      <t>黑柄</t>
    </r>
    <r>
      <rPr>
        <sz val="12"/>
        <rFont val="Arial"/>
        <charset val="0"/>
      </rPr>
      <t>-17CM</t>
    </r>
  </si>
  <si>
    <t>比萨饼刀</t>
  </si>
  <si>
    <t>100*H232mm</t>
  </si>
  <si>
    <t>切油刀</t>
  </si>
  <si>
    <t>三件套</t>
  </si>
  <si>
    <t>锯齿面包刀</t>
  </si>
  <si>
    <t>10寸250mm</t>
  </si>
  <si>
    <t>三文鱼刀</t>
  </si>
  <si>
    <t>刃长300mm</t>
  </si>
  <si>
    <t>切面刀</t>
  </si>
  <si>
    <t>150*79mm</t>
  </si>
  <si>
    <t>三角轮刀</t>
  </si>
  <si>
    <t>120mmL413刃长200</t>
  </si>
  <si>
    <t>木柄抹刀</t>
  </si>
  <si>
    <t>L328mm</t>
  </si>
  <si>
    <t>L382mm</t>
  </si>
  <si>
    <t>L430mm</t>
  </si>
  <si>
    <t>弯把抹刀</t>
  </si>
  <si>
    <t>L420mm</t>
  </si>
  <si>
    <t>磨刀棒</t>
  </si>
  <si>
    <t>根</t>
  </si>
  <si>
    <t>429mm</t>
  </si>
  <si>
    <t>餐厅深锅</t>
  </si>
  <si>
    <t>φ200*H120mm</t>
  </si>
  <si>
    <t>φ160*H95mm</t>
  </si>
  <si>
    <t>φ140*H95mm</t>
  </si>
  <si>
    <t>不锈钢长柄汁锅</t>
  </si>
  <si>
    <t>φ220*H75mm</t>
  </si>
  <si>
    <t>φ160*H70mm</t>
  </si>
  <si>
    <t>不锈钢漏锅</t>
  </si>
  <si>
    <t>360*230*200mm</t>
  </si>
  <si>
    <t>带柄滤锅(漏勺）</t>
  </si>
  <si>
    <t>长柄铲</t>
  </si>
  <si>
    <t>36寸/900mm</t>
  </si>
  <si>
    <t>长柄更</t>
  </si>
  <si>
    <t>100*350mm</t>
  </si>
  <si>
    <t>不锈钢长柄漏铲</t>
  </si>
  <si>
    <t>105*100*360mm</t>
  </si>
  <si>
    <t>不锈钢木把铲</t>
  </si>
  <si>
    <t>钢厨铲</t>
  </si>
  <si>
    <t xml:space="preserve">L800×160 </t>
  </si>
  <si>
    <t>不锈钢苏铲</t>
  </si>
  <si>
    <t>铲头11×9.5cm;柄长36.5cm</t>
  </si>
  <si>
    <t>多用铲</t>
  </si>
  <si>
    <t>不锈钢长柄漏勺</t>
  </si>
  <si>
    <t>不锈钢长柄勺</t>
  </si>
  <si>
    <t>70mm</t>
  </si>
  <si>
    <t>不锈钢大油勺</t>
  </si>
  <si>
    <t>肉叉</t>
  </si>
  <si>
    <t>刃长约145mm</t>
  </si>
  <si>
    <t>肉铲</t>
  </si>
  <si>
    <t>130*205</t>
  </si>
  <si>
    <t>肉锤</t>
  </si>
  <si>
    <t>255*71mm</t>
  </si>
  <si>
    <t>型料刮板组</t>
  </si>
  <si>
    <t>以实物测量为准</t>
  </si>
  <si>
    <t>型料齿型刮板</t>
  </si>
  <si>
    <t>110*76</t>
  </si>
  <si>
    <t>不锈钢巧克力刮刀</t>
  </si>
  <si>
    <t>L203mm</t>
  </si>
  <si>
    <t>不锈钢小刮刀</t>
  </si>
  <si>
    <t>L115</t>
  </si>
  <si>
    <t>立式多用刨</t>
  </si>
  <si>
    <t>102*74*H231</t>
  </si>
  <si>
    <t>圆齿切模</t>
  </si>
  <si>
    <t>8头</t>
  </si>
  <si>
    <t>鸭嘴勺</t>
  </si>
  <si>
    <t>290mm</t>
  </si>
  <si>
    <t>铁板烧铲</t>
  </si>
  <si>
    <t>245*105mm</t>
  </si>
  <si>
    <t>烧烤夹</t>
  </si>
  <si>
    <t>300MM</t>
  </si>
  <si>
    <t>不锈钢烘焙铲</t>
  </si>
  <si>
    <t>铲头12寸、总长26寸</t>
  </si>
  <si>
    <t>工具架</t>
  </si>
  <si>
    <t>L40CM</t>
  </si>
  <si>
    <t>苹果去芯刀</t>
  </si>
  <si>
    <t>95mm</t>
  </si>
  <si>
    <t>苹果分瓣器</t>
  </si>
  <si>
    <t>160*110mm</t>
  </si>
  <si>
    <t>挤料器</t>
  </si>
  <si>
    <t>68*200mm</t>
  </si>
  <si>
    <t>大型料量勺</t>
  </si>
  <si>
    <t>60/80/125/250ML</t>
  </si>
  <si>
    <t>小型料量勺</t>
  </si>
  <si>
    <t>1.25/2.0/5.0/15.0ML</t>
  </si>
  <si>
    <t>不锈钢量杯（200cc）</t>
  </si>
  <si>
    <t>φ90*H105</t>
  </si>
  <si>
    <t>不锈钢量杯（500cc）</t>
  </si>
  <si>
    <t>φ115*H130</t>
  </si>
  <si>
    <t>糖度计58-90%</t>
  </si>
  <si>
    <t>支</t>
  </si>
  <si>
    <t>30*40*148</t>
  </si>
  <si>
    <t>糖度计28-62%</t>
  </si>
  <si>
    <t>30*40*160</t>
  </si>
  <si>
    <t>按钟</t>
  </si>
  <si>
    <t>86*H60</t>
  </si>
  <si>
    <t>128*120mm</t>
  </si>
  <si>
    <t>不锈钢去皮刀</t>
  </si>
  <si>
    <r>
      <rPr>
        <sz val="12"/>
        <rFont val="SimSun"/>
        <charset val="134"/>
      </rPr>
      <t>黑柄</t>
    </r>
    <r>
      <rPr>
        <sz val="12"/>
        <rFont val="Arial"/>
        <charset val="0"/>
      </rPr>
      <t>-11CM</t>
    </r>
  </si>
  <si>
    <t>面团刮刀</t>
  </si>
  <si>
    <t>133*95mm</t>
  </si>
  <si>
    <t>蛋糕切割器</t>
  </si>
  <si>
    <t>271*26</t>
  </si>
  <si>
    <t>蛋糕夹层切割器</t>
  </si>
  <si>
    <t>530*230*20</t>
  </si>
  <si>
    <t>切蛋器</t>
  </si>
  <si>
    <t>210*80</t>
  </si>
  <si>
    <t>土豆去皮器</t>
  </si>
  <si>
    <t>475*540*785</t>
  </si>
  <si>
    <t>面团切割器</t>
  </si>
  <si>
    <t>520x420x1420</t>
  </si>
  <si>
    <t>土豆压泥器</t>
  </si>
  <si>
    <t>100*265mm</t>
  </si>
  <si>
    <t>刮面团器</t>
  </si>
  <si>
    <t>52*H175mm</t>
  </si>
  <si>
    <t>不沾油布</t>
  </si>
  <si>
    <t>张</t>
  </si>
  <si>
    <t>570*370m</t>
  </si>
  <si>
    <t>面团发酵布</t>
  </si>
  <si>
    <t>600*1500mm</t>
  </si>
  <si>
    <t>面团打孔器</t>
  </si>
  <si>
    <t>198*130*50mm</t>
  </si>
  <si>
    <t>铁尺</t>
  </si>
  <si>
    <t>L600</t>
  </si>
  <si>
    <t>自封袋</t>
  </si>
  <si>
    <t>20*15</t>
  </si>
  <si>
    <t>不锈钢水滴模</t>
  </si>
  <si>
    <t>6头</t>
  </si>
  <si>
    <t>巧克力淋面架</t>
  </si>
  <si>
    <t>443*255</t>
  </si>
  <si>
    <t>红外线测温仪</t>
  </si>
  <si>
    <t>155*75*38mm</t>
  </si>
  <si>
    <t>不锈钢羽毛刀</t>
  </si>
  <si>
    <t>旭泰源喷砂枪</t>
  </si>
  <si>
    <t>功率：260W</t>
  </si>
  <si>
    <r>
      <rPr>
        <sz val="10"/>
        <color indexed="8"/>
        <rFont val="宋体"/>
        <charset val="134"/>
      </rPr>
      <t>Braun/</t>
    </r>
    <r>
      <rPr>
        <sz val="10"/>
        <color indexed="8"/>
        <rFont val="宋体"/>
        <charset val="134"/>
      </rPr>
      <t>博朗MQ545均质机</t>
    </r>
  </si>
  <si>
    <t>1档12000转/1分
2档17000转/1分
L390MM/杆长190mm</t>
  </si>
  <si>
    <t>法式3D仿真水果硅胶模：
不锈钢草莓模具（5个装）</t>
  </si>
  <si>
    <t>法式3D仿真水果硅胶模：
4连柠檬模具</t>
  </si>
  <si>
    <t>4连</t>
  </si>
  <si>
    <t>法式3D仿真水果硅胶模：
8连苹果模具</t>
  </si>
  <si>
    <t>8连</t>
  </si>
  <si>
    <t>法式3D仿真水果硅胶模：
8连椰子模具</t>
  </si>
  <si>
    <t>法式3D仿真水果硅胶模：
8连梨子模具</t>
  </si>
  <si>
    <r>
      <rPr>
        <sz val="10"/>
        <color indexed="8"/>
        <rFont val="宋体"/>
        <charset val="134"/>
      </rPr>
      <t>Aichef</t>
    </r>
    <r>
      <rPr>
        <sz val="10"/>
        <color indexed="8"/>
        <rFont val="宋体"/>
        <charset val="134"/>
      </rPr>
      <t>法式甜点慕斯模具：
6连旋风</t>
    </r>
  </si>
  <si>
    <t>6连</t>
  </si>
  <si>
    <r>
      <rPr>
        <sz val="10"/>
        <color indexed="8"/>
        <rFont val="宋体"/>
        <charset val="134"/>
      </rPr>
      <t>Aichef</t>
    </r>
    <r>
      <rPr>
        <sz val="10"/>
        <color indexed="8"/>
        <rFont val="宋体"/>
        <charset val="134"/>
      </rPr>
      <t>法式甜点慕斯模具：
8连高圆柱</t>
    </r>
  </si>
  <si>
    <r>
      <rPr>
        <sz val="10"/>
        <color indexed="8"/>
        <rFont val="宋体"/>
        <charset val="134"/>
      </rPr>
      <t>Aichef</t>
    </r>
    <r>
      <rPr>
        <sz val="10"/>
        <color indexed="8"/>
        <rFont val="宋体"/>
        <charset val="134"/>
      </rPr>
      <t>法式甜点慕斯模具：
8连钻石心</t>
    </r>
  </si>
  <si>
    <r>
      <rPr>
        <sz val="10"/>
        <color indexed="8"/>
        <rFont val="宋体"/>
        <charset val="134"/>
      </rPr>
      <t>Aichef</t>
    </r>
    <r>
      <rPr>
        <sz val="10"/>
        <color indexed="8"/>
        <rFont val="宋体"/>
        <charset val="134"/>
      </rPr>
      <t>法式甜点慕斯模具：
8连半圆球</t>
    </r>
  </si>
  <si>
    <r>
      <rPr>
        <sz val="10"/>
        <color indexed="8"/>
        <rFont val="宋体"/>
        <charset val="134"/>
      </rPr>
      <t>Aichef</t>
    </r>
    <r>
      <rPr>
        <sz val="10"/>
        <color indexed="8"/>
        <rFont val="宋体"/>
        <charset val="134"/>
      </rPr>
      <t>法式甜点慕斯模具：
6连玫瑰花形</t>
    </r>
  </si>
  <si>
    <t>Aichef法式甜点慕斯模具：
15连蚊香形Aco9173</t>
  </si>
  <si>
    <t>15连</t>
  </si>
  <si>
    <t>Aichef法式甜点慕斯模具：
乳白色6连长条形</t>
  </si>
  <si>
    <t>法式意式小黄人枕头慕斯模具</t>
  </si>
  <si>
    <t>钻石心硅胶模</t>
  </si>
  <si>
    <t>7寸</t>
  </si>
  <si>
    <t>纽扣硅胶模</t>
  </si>
  <si>
    <t>数字字母生日快乐组合</t>
  </si>
  <si>
    <t>紫罗兰 矮半圆形
（内模尺寸）6.5*h 3cm</t>
  </si>
  <si>
    <t>6.5*h 3cm</t>
  </si>
  <si>
    <t>红色圆形波纹  22.2* 4.7cm</t>
  </si>
  <si>
    <t xml:space="preserve"> 22.2* 4.7cm</t>
  </si>
  <si>
    <t>蓝 小号冰激凌（21.5*8.6*2.1cm）</t>
  </si>
  <si>
    <t>（21.5*8.6*2.1cm）</t>
  </si>
  <si>
    <t>咖啡色7寸甜甜圈</t>
  </si>
  <si>
    <t>空心</t>
  </si>
  <si>
    <t>圆形镜面</t>
  </si>
  <si>
    <t>菱格</t>
  </si>
  <si>
    <t>6寸</t>
  </si>
  <si>
    <t>圆饼形</t>
  </si>
  <si>
    <t>8寸</t>
  </si>
  <si>
    <t>底座</t>
  </si>
  <si>
    <t>三个一套木头</t>
  </si>
  <si>
    <t>树纹慕斯垫</t>
  </si>
  <si>
    <r>
      <rPr>
        <sz val="10"/>
        <color indexed="8"/>
        <rFont val="宋体"/>
        <charset val="134"/>
      </rPr>
      <t>8</t>
    </r>
    <r>
      <rPr>
        <sz val="10"/>
        <color indexed="8"/>
        <rFont val="宋体"/>
        <charset val="134"/>
      </rPr>
      <t>连圆柱模K-045D</t>
    </r>
  </si>
  <si>
    <t>意大利Silikomart6连金字塔：</t>
  </si>
  <si>
    <t>硅胶膜</t>
  </si>
  <si>
    <r>
      <rPr>
        <sz val="10"/>
        <color indexed="8"/>
        <rFont val="宋体"/>
        <charset val="134"/>
      </rPr>
      <t>7.3</t>
    </r>
    <r>
      <rPr>
        <sz val="10"/>
        <color indexed="8"/>
        <rFont val="宋体"/>
        <charset val="134"/>
      </rPr>
      <t>寸中空花环硅胶模</t>
    </r>
  </si>
  <si>
    <t>棒棒糖模具</t>
  </si>
  <si>
    <t>亚克力水果串架</t>
  </si>
  <si>
    <t>300*260*H600</t>
  </si>
  <si>
    <t>各种布丁杯</t>
  </si>
  <si>
    <t>10个款式</t>
  </si>
  <si>
    <t>油画笔</t>
  </si>
  <si>
    <t>多色</t>
  </si>
  <si>
    <t>不锈钢面斗</t>
  </si>
  <si>
    <t>140*130mm</t>
  </si>
  <si>
    <t>铸铝转台</t>
  </si>
  <si>
    <t>309*140</t>
  </si>
  <si>
    <t>不锈钢针车轮</t>
  </si>
  <si>
    <r>
      <rPr>
        <sz val="10"/>
        <color indexed="8"/>
        <rFont val="宋体"/>
        <charset val="134"/>
      </rPr>
      <t xml:space="preserve"> 不锈钢</t>
    </r>
  </si>
  <si>
    <t>196*134*50</t>
  </si>
  <si>
    <t>煎蛋器（固定柄）</t>
  </si>
  <si>
    <t>圆形</t>
  </si>
  <si>
    <t>煎蛋器（活动柄）</t>
  </si>
  <si>
    <t>心型</t>
  </si>
  <si>
    <t>法棍烤盘（五槽法国烤盘(铝合金不沾）</t>
  </si>
  <si>
    <t>600*400*33/</t>
  </si>
  <si>
    <t>铝合金圆角烤盘(特级不沾)</t>
  </si>
  <si>
    <t>600*400*30mm</t>
  </si>
  <si>
    <t>镀铝烤盘(特级不沾)</t>
  </si>
  <si>
    <t>600*400*30</t>
  </si>
  <si>
    <t>圆土司盒(不沾)</t>
  </si>
  <si>
    <t>铝合金</t>
  </si>
  <si>
    <t>内圆径83*287mm</t>
  </si>
  <si>
    <r>
      <rPr>
        <sz val="10"/>
        <color indexed="8"/>
        <rFont val="宋体"/>
        <charset val="134"/>
      </rPr>
      <t>1000</t>
    </r>
    <r>
      <rPr>
        <sz val="10"/>
        <color indexed="8"/>
        <rFont val="宋体"/>
        <charset val="134"/>
      </rPr>
      <t>克不粘土司盒</t>
    </r>
  </si>
  <si>
    <t>内径327*121*121mm</t>
  </si>
  <si>
    <t xml:space="preserve">不锈钢平网盘 </t>
  </si>
  <si>
    <t>600*400*25mm</t>
  </si>
  <si>
    <r>
      <rPr>
        <sz val="10"/>
        <color indexed="8"/>
        <rFont val="宋体"/>
        <charset val="134"/>
      </rPr>
      <t>9"</t>
    </r>
    <r>
      <rPr>
        <sz val="10"/>
        <color indexed="8"/>
        <rFont val="宋体"/>
        <charset val="134"/>
      </rPr>
      <t>比萨盘（硬模）</t>
    </r>
  </si>
  <si>
    <t>9＂229*219*25mm</t>
  </si>
  <si>
    <r>
      <rPr>
        <sz val="10"/>
        <color indexed="8"/>
        <rFont val="宋体"/>
        <charset val="134"/>
      </rPr>
      <t>7"</t>
    </r>
    <r>
      <rPr>
        <sz val="10"/>
        <color indexed="8"/>
        <rFont val="宋体"/>
        <charset val="134"/>
      </rPr>
      <t>比萨盘（硬模）</t>
    </r>
  </si>
  <si>
    <t>7＂178*168*24mm</t>
  </si>
  <si>
    <t>镀铝24连布丁模(不沾)</t>
  </si>
  <si>
    <t>600*400*34mm</t>
  </si>
  <si>
    <t>烘板垫不粘布（0.13mm玻璃纤维涂层布）</t>
  </si>
  <si>
    <t>强化橡胶橡皮刮刀(小)</t>
  </si>
  <si>
    <t>L262</t>
  </si>
  <si>
    <t>强化橡胶橡皮刮刀(中)</t>
  </si>
  <si>
    <t>L346</t>
  </si>
  <si>
    <t>强化橡胶橡皮刮刀(大)</t>
  </si>
  <si>
    <t>L422</t>
  </si>
  <si>
    <t>打蛋器(塑料柄)</t>
  </si>
  <si>
    <t>L373</t>
  </si>
  <si>
    <t>蛋糕模活动底</t>
  </si>
  <si>
    <t>6＂152*147*69mm</t>
  </si>
  <si>
    <t>8＂203*197*74mm</t>
  </si>
  <si>
    <t>10＂254*248*79mm</t>
  </si>
  <si>
    <t>14＂356*350*79mm</t>
  </si>
  <si>
    <t>16＂406*400*79mm</t>
  </si>
  <si>
    <t>有盖蛋糕模</t>
  </si>
  <si>
    <t>210*195*95mm</t>
  </si>
  <si>
    <t>软模半球型</t>
  </si>
  <si>
    <t>295*175*20</t>
  </si>
  <si>
    <t>软模圆柱型</t>
  </si>
  <si>
    <t>295*175*12</t>
  </si>
  <si>
    <t>295*175*17</t>
  </si>
  <si>
    <t>软模空心圆型</t>
  </si>
  <si>
    <t>295*175*23</t>
  </si>
  <si>
    <t>软模布丁模</t>
  </si>
  <si>
    <t>295*175*28</t>
  </si>
  <si>
    <t>软模小花模</t>
  </si>
  <si>
    <t>295*175*35</t>
  </si>
  <si>
    <t>花形模</t>
  </si>
  <si>
    <t>49*26*17mm</t>
  </si>
  <si>
    <t>71*40*21mm</t>
  </si>
  <si>
    <t>81*50*23mm</t>
  </si>
  <si>
    <t>双层空心圆模</t>
  </si>
  <si>
    <t>180*H95mm</t>
  </si>
  <si>
    <t>天宝模timbal form</t>
  </si>
  <si>
    <t>圆径51*25</t>
  </si>
  <si>
    <t>圆径61*30</t>
  </si>
  <si>
    <t>各种款式蛋糕圈</t>
  </si>
  <si>
    <t>圆径152*50</t>
  </si>
  <si>
    <t>各种蛋糕模</t>
  </si>
  <si>
    <t>585*387*37</t>
  </si>
  <si>
    <t>花边派盘</t>
  </si>
  <si>
    <t>240*221*26mm</t>
  </si>
  <si>
    <t>200*181*25mm</t>
  </si>
  <si>
    <t>160*143*23mm</t>
  </si>
  <si>
    <t>棉质挤花袋</t>
  </si>
  <si>
    <t>405*225</t>
  </si>
  <si>
    <t>495*280</t>
  </si>
  <si>
    <t>裱花嘴</t>
  </si>
  <si>
    <r>
      <rPr>
        <sz val="10"/>
        <color indexed="8"/>
        <rFont val="宋体"/>
        <charset val="134"/>
      </rPr>
      <t>3</t>
    </r>
    <r>
      <rPr>
        <sz val="10"/>
        <color indexed="8"/>
        <rFont val="宋体"/>
        <charset val="134"/>
      </rPr>
      <t>层不锈钢蛋糕塔</t>
    </r>
  </si>
  <si>
    <t>3层</t>
  </si>
  <si>
    <t>各种款式巧克力模</t>
  </si>
  <si>
    <t>275*135*H24(3*7pcs)</t>
  </si>
  <si>
    <t>带酒店LOGO，文字模</t>
  </si>
  <si>
    <t>寿司竹垫</t>
  </si>
  <si>
    <t>270*270mm</t>
  </si>
  <si>
    <t>奶油枪</t>
  </si>
  <si>
    <t>0.5L</t>
  </si>
  <si>
    <t>奶油枪汽弹</t>
  </si>
  <si>
    <t>盒</t>
  </si>
  <si>
    <t>10PCS EACH</t>
  </si>
  <si>
    <t>烟熏枪</t>
  </si>
  <si>
    <t>梅花夹</t>
  </si>
  <si>
    <t>250MM</t>
  </si>
  <si>
    <t>不锈钢餐台调味架</t>
  </si>
  <si>
    <t>八格</t>
  </si>
  <si>
    <t>带嘴调料壶</t>
  </si>
  <si>
    <t>300ml</t>
  </si>
  <si>
    <r>
      <rPr>
        <sz val="10"/>
        <color indexed="8"/>
        <rFont val="宋体"/>
        <charset val="134"/>
      </rPr>
      <t>15"</t>
    </r>
    <r>
      <rPr>
        <sz val="10"/>
        <color indexed="8"/>
        <rFont val="宋体"/>
        <charset val="134"/>
      </rPr>
      <t>耐高热棉手套</t>
    </r>
  </si>
  <si>
    <t>副</t>
  </si>
  <si>
    <t>381mm</t>
  </si>
  <si>
    <t>塑料挤汁器</t>
  </si>
  <si>
    <t>打蛋器</t>
  </si>
  <si>
    <t>400mmm</t>
  </si>
  <si>
    <t>500mm</t>
  </si>
  <si>
    <t>果挖椭圆</t>
  </si>
  <si>
    <t>Φ26mm/Φ30mm</t>
  </si>
  <si>
    <t>冰柱模具</t>
  </si>
  <si>
    <t>口径6cm、
高度25cm、30cm、36cm</t>
  </si>
  <si>
    <t>冰座</t>
  </si>
  <si>
    <t>31*26*4.8cm</t>
  </si>
  <si>
    <t>冰雕模具</t>
  </si>
  <si>
    <t>15*25.5*3cm</t>
  </si>
  <si>
    <t>双人立雕刻刀</t>
  </si>
  <si>
    <t>雕刻刀</t>
  </si>
  <si>
    <t>80头</t>
  </si>
  <si>
    <t>泡沫雕刻刀</t>
  </si>
  <si>
    <t>全套
200mm/250mm刀片</t>
  </si>
  <si>
    <t>罐头刀</t>
  </si>
  <si>
    <t>185*80*50</t>
  </si>
  <si>
    <t>塑料盘刮</t>
  </si>
  <si>
    <t>木勺</t>
  </si>
  <si>
    <t>305*52mm</t>
  </si>
  <si>
    <t>糕饼喷枪</t>
  </si>
  <si>
    <t>电压：230V
频率：50HZ
容量：700ml
功率：60w</t>
  </si>
  <si>
    <t>锥型过滤器</t>
  </si>
  <si>
    <t>萝卜丝刨刀</t>
  </si>
  <si>
    <t>310*90*25</t>
  </si>
  <si>
    <t>糕饼辊子</t>
  </si>
  <si>
    <t>擀面仗</t>
  </si>
  <si>
    <t>390mm</t>
  </si>
  <si>
    <t>双手棍</t>
  </si>
  <si>
    <t>790mm</t>
  </si>
  <si>
    <t>通心缒</t>
  </si>
  <si>
    <t>L560*φ80</t>
  </si>
  <si>
    <t>馅挑</t>
  </si>
  <si>
    <t>170*20mm</t>
  </si>
  <si>
    <t>晶饼模</t>
  </si>
  <si>
    <t>单柄钩</t>
  </si>
  <si>
    <t>高温刮刀</t>
  </si>
  <si>
    <t>126*97</t>
  </si>
  <si>
    <t>耐高温搅拌勺</t>
  </si>
  <si>
    <t>总长346刃长70</t>
  </si>
  <si>
    <t>挤花袋凉干架</t>
  </si>
  <si>
    <t>600*500mm</t>
  </si>
  <si>
    <t>木柄钢刮刀</t>
  </si>
  <si>
    <t>135*121mm</t>
  </si>
  <si>
    <t>柠檬擦板</t>
  </si>
  <si>
    <t>320*25</t>
  </si>
  <si>
    <t>叉烧环</t>
  </si>
  <si>
    <t>400mm</t>
  </si>
  <si>
    <t>塑料调料瓶</t>
  </si>
  <si>
    <t>双汤钩</t>
  </si>
  <si>
    <t>903</t>
  </si>
  <si>
    <t>撒糖罐</t>
  </si>
  <si>
    <t>60*H80</t>
  </si>
  <si>
    <t>面团辊子</t>
  </si>
  <si>
    <t>清洁抹刀</t>
  </si>
  <si>
    <t>240*100mm</t>
  </si>
  <si>
    <t>φ58*L219</t>
  </si>
  <si>
    <t>糕饼刷</t>
  </si>
  <si>
    <t>230*50</t>
  </si>
  <si>
    <r>
      <rPr>
        <sz val="10"/>
        <color indexed="8"/>
        <rFont val="宋体"/>
        <charset val="134"/>
      </rPr>
      <t>S</t>
    </r>
    <r>
      <rPr>
        <sz val="10"/>
        <color indexed="8"/>
        <rFont val="宋体"/>
        <charset val="134"/>
      </rPr>
      <t>形挂钩</t>
    </r>
  </si>
  <si>
    <t>130mm</t>
  </si>
  <si>
    <t>数字温度计</t>
  </si>
  <si>
    <t>去鱼骨夹</t>
  </si>
  <si>
    <t>厨房克秤</t>
  </si>
  <si>
    <t>224*160*44mmm</t>
  </si>
  <si>
    <t>面粉刷</t>
  </si>
  <si>
    <t>厘等称 ( 吊秤）</t>
  </si>
  <si>
    <t>500g</t>
  </si>
  <si>
    <t>棉纱手套</t>
  </si>
  <si>
    <t xml:space="preserve">副 </t>
  </si>
  <si>
    <t>电子钟</t>
  </si>
  <si>
    <t>φ300</t>
  </si>
  <si>
    <t>电子秤  CUKTI182</t>
  </si>
  <si>
    <t>335*300*110mm</t>
  </si>
  <si>
    <t>点心小吊秤</t>
  </si>
  <si>
    <t>175*260*310mm</t>
  </si>
  <si>
    <t>铝合金刨丝机</t>
  </si>
  <si>
    <t>270*110*180mm</t>
  </si>
  <si>
    <t>五金工具</t>
  </si>
  <si>
    <t>刨片机</t>
  </si>
  <si>
    <t>615*525*500</t>
  </si>
  <si>
    <t>不锈钢调味盒</t>
  </si>
  <si>
    <t>650*310*110mm</t>
  </si>
  <si>
    <t>厨房杂件</t>
  </si>
  <si>
    <t>不锈钢油胆保温桶</t>
  </si>
  <si>
    <t>450*450</t>
  </si>
  <si>
    <t>不锈钢料头盒</t>
  </si>
  <si>
    <t>435*285*60mm</t>
  </si>
  <si>
    <t>不锈钢圆底汤桶</t>
  </si>
  <si>
    <t>φ600*H600mm</t>
  </si>
  <si>
    <t>φ500*H500mm</t>
  </si>
  <si>
    <t>φ400*H400mm</t>
  </si>
  <si>
    <t>φ360*H360mm</t>
  </si>
  <si>
    <t>φ300*H300mm</t>
  </si>
  <si>
    <t>不锈钢油桶</t>
  </si>
  <si>
    <t>234*138mm</t>
  </si>
  <si>
    <t>258*147mm</t>
  </si>
  <si>
    <t>不锈钢油蓠</t>
  </si>
  <si>
    <t>不锈钢油筛</t>
  </si>
  <si>
    <t>不锈钢粉筛</t>
  </si>
  <si>
    <t>300*70mm</t>
  </si>
  <si>
    <t>不锈钢腰斗</t>
  </si>
  <si>
    <t>400*100mm</t>
  </si>
  <si>
    <t>不锈钢罗斗</t>
  </si>
  <si>
    <t>350*90mm</t>
  </si>
  <si>
    <t>250*70mm</t>
  </si>
  <si>
    <t>锅架</t>
  </si>
  <si>
    <t>240*270*60mm</t>
  </si>
  <si>
    <t>不锈钢码斗</t>
  </si>
  <si>
    <t>160*50mm</t>
  </si>
  <si>
    <t>120*40mm</t>
  </si>
  <si>
    <t>不锈钢带柄锥形漏斗</t>
  </si>
  <si>
    <t>220mm</t>
  </si>
  <si>
    <t>不锈钢搅拌碗</t>
  </si>
  <si>
    <t>φ200*90*0.7</t>
  </si>
  <si>
    <t>不锈钢配菜盘</t>
  </si>
  <si>
    <t>200*32mm</t>
  </si>
  <si>
    <t>不锈钢面盆</t>
  </si>
  <si>
    <t>φ500mm</t>
  </si>
  <si>
    <t>φ300mm</t>
  </si>
  <si>
    <t>200*59mm</t>
  </si>
  <si>
    <t>深盆/物斗</t>
  </si>
  <si>
    <t>φ200*H90mm</t>
  </si>
  <si>
    <t>φ260*H100mm</t>
  </si>
  <si>
    <t>φ300*H110mm</t>
  </si>
  <si>
    <t>φ160*H80mm</t>
  </si>
  <si>
    <t>不锈钢长方盘</t>
  </si>
  <si>
    <t>600*400*48mm</t>
  </si>
  <si>
    <t>450*350*48mm</t>
  </si>
  <si>
    <t>360*270*48mm</t>
  </si>
  <si>
    <t>不锈钢餐盘</t>
  </si>
  <si>
    <t>365*265*3.3mm</t>
  </si>
  <si>
    <t>员工食堂</t>
  </si>
  <si>
    <t>竹木筷子</t>
  </si>
  <si>
    <t>双</t>
  </si>
  <si>
    <t>不锈钢筷子架</t>
  </si>
  <si>
    <t>130*170mm</t>
  </si>
  <si>
    <t>不锈钢汤匙</t>
  </si>
  <si>
    <t>不锈钢汤碗</t>
  </si>
  <si>
    <t>120*64mm</t>
  </si>
  <si>
    <t>全铝锅</t>
  </si>
  <si>
    <t>38cm</t>
  </si>
  <si>
    <t>纸巾</t>
  </si>
  <si>
    <t>大卷</t>
  </si>
  <si>
    <t>纸巾盒</t>
  </si>
  <si>
    <t>280*125*285</t>
  </si>
  <si>
    <t>大刮水器</t>
  </si>
  <si>
    <t>550*L1200</t>
  </si>
  <si>
    <t>大尘推</t>
  </si>
  <si>
    <t>660*430*180</t>
  </si>
  <si>
    <t>榨水车</t>
  </si>
  <si>
    <t>540*380*H900</t>
  </si>
  <si>
    <t>洗手液器</t>
  </si>
  <si>
    <t>拖把</t>
  </si>
  <si>
    <t>笤帚</t>
  </si>
  <si>
    <t>簸箕</t>
  </si>
  <si>
    <t>铁</t>
  </si>
  <si>
    <t>皮手套</t>
  </si>
  <si>
    <t>加绒</t>
  </si>
  <si>
    <t>抹布</t>
  </si>
  <si>
    <t>300*300</t>
  </si>
  <si>
    <t>橡皮手套</t>
  </si>
  <si>
    <t>L</t>
  </si>
  <si>
    <t>橡皮围裙</t>
  </si>
  <si>
    <t>条</t>
  </si>
  <si>
    <t>1000*700</t>
  </si>
  <si>
    <t>冲水皮管（15米）</t>
  </si>
  <si>
    <t>米</t>
  </si>
  <si>
    <t>中号</t>
  </si>
  <si>
    <t>剪刀(大号)</t>
  </si>
  <si>
    <t>172mm</t>
  </si>
  <si>
    <t>切菜刀</t>
  </si>
  <si>
    <t>2号</t>
  </si>
  <si>
    <t>砍刀</t>
  </si>
  <si>
    <t>磨刀石（油石）</t>
  </si>
  <si>
    <t>225*75*45mm</t>
  </si>
  <si>
    <t>漏勺</t>
  </si>
  <si>
    <t>390*160mm</t>
  </si>
  <si>
    <t>不锈钢马勺</t>
  </si>
  <si>
    <t>塑料砧板</t>
  </si>
  <si>
    <t>刨子</t>
  </si>
  <si>
    <t>144mm</t>
  </si>
  <si>
    <t>厨房用大剪刀</t>
  </si>
  <si>
    <t>不锈钢调料盒（8格）</t>
  </si>
  <si>
    <t>不锈钢脸盆</t>
  </si>
  <si>
    <t>φ700mm</t>
  </si>
  <si>
    <t>不锈钢锅铲（平）</t>
  </si>
  <si>
    <t>大锅菜铲</t>
  </si>
  <si>
    <t>清洁球（餐具台面清洗）</t>
  </si>
  <si>
    <t>袋</t>
  </si>
  <si>
    <t>不锈钢刷（刷地）</t>
  </si>
  <si>
    <t>锅刷</t>
  </si>
  <si>
    <t>300*45mm</t>
  </si>
  <si>
    <t>灶台刷</t>
  </si>
  <si>
    <t>L315MM</t>
  </si>
  <si>
    <t>刨皮刀</t>
  </si>
  <si>
    <t>253mm</t>
  </si>
  <si>
    <t>鱼鳞刷</t>
  </si>
  <si>
    <t>215mm</t>
  </si>
  <si>
    <t>油灰刀（面点用）</t>
  </si>
  <si>
    <t>210*100mm</t>
  </si>
  <si>
    <t>面包、食品夹</t>
  </si>
  <si>
    <t>竹蒸笼</t>
  </si>
  <si>
    <t>515mm</t>
  </si>
  <si>
    <t>蒸笼盖子</t>
  </si>
  <si>
    <t>蒸笼垫片</t>
  </si>
  <si>
    <t>470mm</t>
  </si>
  <si>
    <t>大塑料筐</t>
  </si>
  <si>
    <t>560*405*175mm</t>
  </si>
  <si>
    <t>小塑料筐</t>
  </si>
  <si>
    <t>530*400*170mm</t>
  </si>
  <si>
    <t>盛饭勺</t>
  </si>
  <si>
    <t>L335</t>
  </si>
  <si>
    <t>打菜勺（4两）</t>
  </si>
  <si>
    <t>385mm</t>
  </si>
  <si>
    <t>塑料保鲜盒</t>
  </si>
  <si>
    <t>热油网筛</t>
  </si>
  <si>
    <t>蒸菜/饭盘</t>
  </si>
  <si>
    <t>不锈钢1/1数盆</t>
  </si>
  <si>
    <t>酱醋壶</t>
  </si>
  <si>
    <t>对</t>
  </si>
  <si>
    <t>亚克力</t>
  </si>
  <si>
    <t>塑料圆墩头</t>
  </si>
  <si>
    <t>二层不锈钢推车</t>
  </si>
  <si>
    <t>950*500*H950</t>
  </si>
  <si>
    <t>大炒锅</t>
  </si>
  <si>
    <t>φ600mm</t>
  </si>
  <si>
    <t>光电灭蝇器</t>
  </si>
  <si>
    <t>木墩头</t>
  </si>
  <si>
    <t>450*120mm</t>
  </si>
  <si>
    <t>小双层餐巾纸</t>
  </si>
  <si>
    <t>包</t>
  </si>
  <si>
    <t>方巾</t>
  </si>
  <si>
    <t>厨房用卷纸</t>
  </si>
  <si>
    <t>卷</t>
  </si>
  <si>
    <t>90*185mm</t>
  </si>
  <si>
    <t>厨房专用纸</t>
  </si>
  <si>
    <t>225*230mm</t>
  </si>
  <si>
    <t>桌裙扣</t>
  </si>
  <si>
    <t>餐厅杂件</t>
  </si>
  <si>
    <t>一次性消毒毛巾</t>
  </si>
  <si>
    <t>垃圾桶</t>
  </si>
  <si>
    <t>410*398*H600</t>
  </si>
  <si>
    <t>桌面氛围灯</t>
  </si>
  <si>
    <t>石英钟</t>
  </si>
  <si>
    <t>脚踏式垃圾桶</t>
  </si>
  <si>
    <t>垃圾铲</t>
  </si>
  <si>
    <t>940*320*120</t>
  </si>
  <si>
    <t>宴会包厢公用筷子</t>
  </si>
  <si>
    <t>包厢筷子</t>
  </si>
  <si>
    <t>宴会筷子</t>
  </si>
  <si>
    <t>自助餐筷子</t>
  </si>
  <si>
    <t>防滑圆托盘</t>
  </si>
  <si>
    <t>防滑长托盘</t>
  </si>
  <si>
    <t>不锈钢自助餐台夹（放菜肴品名）</t>
  </si>
  <si>
    <t>面包篮（大）</t>
  </si>
  <si>
    <t>面包篮（中）</t>
  </si>
  <si>
    <t>面包篮（小）</t>
  </si>
  <si>
    <t>自助餐台的玻璃砖和工艺品架</t>
  </si>
  <si>
    <t>餐盘保温盖</t>
  </si>
  <si>
    <t>圆型</t>
  </si>
  <si>
    <t>需确样</t>
  </si>
  <si>
    <t>托盘保温盖</t>
  </si>
  <si>
    <t>长腰型</t>
  </si>
  <si>
    <t>抽奖箱</t>
  </si>
  <si>
    <t>弯吸管</t>
  </si>
  <si>
    <r>
      <rPr>
        <sz val="10"/>
        <color indexed="8"/>
        <rFont val="宋体"/>
        <charset val="134"/>
      </rPr>
      <t>21/100</t>
    </r>
    <r>
      <rPr>
        <sz val="10"/>
        <color indexed="8"/>
        <rFont val="宋体"/>
        <charset val="134"/>
      </rPr>
      <t>根</t>
    </r>
  </si>
  <si>
    <t>签到台台签</t>
  </si>
  <si>
    <t>台签</t>
  </si>
  <si>
    <t>亚克力（小）</t>
  </si>
  <si>
    <t>亚克力（大)</t>
  </si>
  <si>
    <t>儿童餐具（碟、碗、杯、勺）</t>
  </si>
  <si>
    <t>要有QS标志</t>
  </si>
  <si>
    <t>密封罐（中）</t>
  </si>
  <si>
    <t>密封罐(大)</t>
  </si>
  <si>
    <t>一次性生日蛋糕盘套装</t>
  </si>
  <si>
    <t>一次性生日皇冠</t>
  </si>
  <si>
    <t>塑料刀叉饼房外卖用</t>
  </si>
  <si>
    <t>根据需要配置</t>
  </si>
  <si>
    <t>宴会签到本</t>
  </si>
  <si>
    <t>本</t>
  </si>
  <si>
    <t>多功能插座</t>
  </si>
  <si>
    <r>
      <rPr>
        <sz val="10"/>
        <color indexed="8"/>
        <rFont val="宋体"/>
        <charset val="134"/>
      </rPr>
      <t>10</t>
    </r>
    <r>
      <rPr>
        <sz val="10"/>
        <color indexed="8"/>
        <rFont val="宋体"/>
        <charset val="134"/>
      </rPr>
      <t>米</t>
    </r>
  </si>
  <si>
    <t>开瓶器（带开红酒）</t>
  </si>
  <si>
    <t>花雨伞（装饰）</t>
  </si>
  <si>
    <t>扇子（装饰）</t>
  </si>
  <si>
    <t>传菜木夹</t>
  </si>
  <si>
    <t>员工水杯架</t>
  </si>
  <si>
    <t>尺寸待定</t>
  </si>
  <si>
    <t>线（宴会）</t>
  </si>
  <si>
    <t>标价牌</t>
  </si>
  <si>
    <t>桌号牌</t>
  </si>
  <si>
    <t>水晶/大堂吧</t>
  </si>
  <si>
    <t>预定牌</t>
  </si>
  <si>
    <t>单插</t>
  </si>
  <si>
    <t>传菜铃</t>
  </si>
  <si>
    <t>不锈钢冰铲</t>
  </si>
  <si>
    <t>不锈钢餐巾纸架</t>
  </si>
  <si>
    <t>不锈钢各种小料勺</t>
  </si>
  <si>
    <t>长185mm</t>
  </si>
  <si>
    <t>不锈钢蛋糕刀</t>
  </si>
  <si>
    <t>不锈钢蛋糕夹（平头夹）</t>
  </si>
  <si>
    <t>不锈钢柠檬夹</t>
  </si>
  <si>
    <t>不锈钢柠檬压汁器</t>
  </si>
  <si>
    <t>不锈钢调酒壶</t>
  </si>
  <si>
    <t>550ML</t>
  </si>
  <si>
    <t>350ML</t>
  </si>
  <si>
    <t>不锈钢量杯</t>
  </si>
  <si>
    <t>50ML</t>
  </si>
  <si>
    <t>40ML</t>
  </si>
  <si>
    <t>不锈钢过滤器</t>
  </si>
  <si>
    <t>不锈钢过冰器</t>
  </si>
  <si>
    <t>不锈钢吧勺</t>
  </si>
  <si>
    <t>不锈钢吧刀</t>
  </si>
  <si>
    <t>不锈钢漏斗</t>
  </si>
  <si>
    <t>定量倒酒嘴</t>
  </si>
  <si>
    <t>不锈纲自封到酒嘴</t>
  </si>
  <si>
    <t>不锈钢酒嘴</t>
  </si>
  <si>
    <t>红酒封口器</t>
  </si>
  <si>
    <t>不锈钢六格调味盒</t>
  </si>
  <si>
    <t>不锈钢奶泡器</t>
  </si>
  <si>
    <t>奶泡拉花针</t>
  </si>
  <si>
    <t>奶油发泡枪子弹</t>
  </si>
  <si>
    <t>奶泡拉花缸</t>
  </si>
  <si>
    <t>不锈钢汤勺</t>
  </si>
  <si>
    <t>一人用</t>
  </si>
  <si>
    <t>不锈钢漏勺</t>
  </si>
  <si>
    <t>玻璃烟灰缸</t>
  </si>
  <si>
    <t>烟灰缸垫布</t>
  </si>
  <si>
    <t>雪茄打火机气体</t>
  </si>
  <si>
    <t>罐</t>
  </si>
  <si>
    <t>雪茄打火机</t>
  </si>
  <si>
    <t>儿童软兜</t>
  </si>
  <si>
    <t>一次性筷子（套装）</t>
  </si>
  <si>
    <t>儿童身高卡通贴墙</t>
  </si>
  <si>
    <t>会议百宝箱</t>
  </si>
  <si>
    <t>亚克力名片盒（6格）</t>
  </si>
  <si>
    <t>垃圾桶（包厢工作间）</t>
  </si>
  <si>
    <t>包厢卫生间垃圾桶</t>
  </si>
  <si>
    <t>钥匙扣连牌（厨房）</t>
  </si>
  <si>
    <r>
      <rPr>
        <sz val="10"/>
        <color indexed="8"/>
        <rFont val="宋体"/>
        <charset val="134"/>
      </rPr>
      <t>12</t>
    </r>
    <r>
      <rPr>
        <sz val="10"/>
        <color indexed="8"/>
        <rFont val="宋体"/>
        <charset val="134"/>
      </rPr>
      <t>个扣</t>
    </r>
  </si>
  <si>
    <t>吧台垫</t>
  </si>
  <si>
    <t>长方形</t>
  </si>
  <si>
    <t>啤酒架</t>
  </si>
  <si>
    <t>烈酒杯架</t>
  </si>
  <si>
    <r>
      <rPr>
        <sz val="10"/>
        <color indexed="8"/>
        <rFont val="宋体"/>
        <charset val="134"/>
      </rPr>
      <t>12</t>
    </r>
    <r>
      <rPr>
        <sz val="10"/>
        <color indexed="8"/>
        <rFont val="宋体"/>
        <charset val="134"/>
      </rPr>
      <t>头</t>
    </r>
  </si>
  <si>
    <t>塑料汁盒</t>
  </si>
  <si>
    <t>木衣架</t>
  </si>
  <si>
    <t>会议台本 杯托底座</t>
  </si>
  <si>
    <t>会议皮革本</t>
  </si>
  <si>
    <t>挂熨斗</t>
  </si>
  <si>
    <t>地刮</t>
  </si>
  <si>
    <t>60CM</t>
  </si>
  <si>
    <t>菜盘底座（宴会）</t>
  </si>
  <si>
    <t>菜盘底座（包厢）</t>
  </si>
  <si>
    <t>地刷</t>
  </si>
  <si>
    <t>20CM</t>
  </si>
  <si>
    <t>防风打火机</t>
  </si>
  <si>
    <t>电动削笔刀</t>
  </si>
  <si>
    <t>宴会杂件</t>
  </si>
  <si>
    <t>定制铅笔（会议）</t>
  </si>
  <si>
    <t>塑料周转箱(红</t>
  </si>
  <si>
    <t>496*360*175mm</t>
  </si>
  <si>
    <t>管事消耗品</t>
  </si>
  <si>
    <t>塑料周转箱（蓝</t>
  </si>
  <si>
    <t>610*490*300mm</t>
  </si>
  <si>
    <t>塑料周转箱（绿</t>
  </si>
  <si>
    <t>565*430*240mm</t>
  </si>
  <si>
    <t>塑料周转箱(蓝</t>
  </si>
  <si>
    <t>塑料周转箱(绿</t>
  </si>
  <si>
    <t>塑料周转箱(灰</t>
  </si>
  <si>
    <t>600*400*340</t>
  </si>
  <si>
    <t>塑料周转箱(白</t>
  </si>
  <si>
    <t>410*350*150mm</t>
  </si>
  <si>
    <t>塑料壳眼筐（红</t>
  </si>
  <si>
    <t>塑料壳眼筐（绿</t>
  </si>
  <si>
    <t>300*224*95mm</t>
  </si>
  <si>
    <t>塑料壳眼筐（白</t>
  </si>
  <si>
    <t>带提手塑料壳眼筐（白</t>
  </si>
  <si>
    <t>675*475*370mm</t>
  </si>
  <si>
    <t>食品收纳箱</t>
  </si>
  <si>
    <t>400*285*225mm</t>
  </si>
  <si>
    <t>550*420*305mm</t>
  </si>
  <si>
    <t>钢刷</t>
  </si>
  <si>
    <t>自发热包</t>
  </si>
  <si>
    <t>发热约10分钟</t>
  </si>
  <si>
    <t>卡式汽罐</t>
  </si>
  <si>
    <t>68*180mm</t>
  </si>
  <si>
    <t>蛋糕纸托</t>
  </si>
  <si>
    <t>筒</t>
  </si>
  <si>
    <t>80*21mm</t>
  </si>
  <si>
    <t>镂花纸垫</t>
  </si>
  <si>
    <t>265mm</t>
  </si>
  <si>
    <t>165mm</t>
  </si>
  <si>
    <t>115mm</t>
  </si>
  <si>
    <t>鸡尾签</t>
  </si>
  <si>
    <t>15cm</t>
  </si>
  <si>
    <t>百洁布</t>
  </si>
  <si>
    <t>68*98*33</t>
  </si>
  <si>
    <t>炒菜手布</t>
  </si>
  <si>
    <t>卫生抹布</t>
  </si>
  <si>
    <t>铲刀</t>
  </si>
  <si>
    <t>法厨PE手套</t>
  </si>
  <si>
    <t>L丁晴蓝色</t>
  </si>
  <si>
    <t>线纱手套</t>
  </si>
  <si>
    <t>橡皮雨鞋37码</t>
  </si>
  <si>
    <t>205*250*345</t>
  </si>
  <si>
    <t>橡皮雨鞋38码</t>
  </si>
  <si>
    <t>205*255*345</t>
  </si>
  <si>
    <t>橡皮雨鞋39码</t>
  </si>
  <si>
    <t>205*260*345</t>
  </si>
  <si>
    <t>橡皮雨鞋42码</t>
  </si>
  <si>
    <t>205*265*345</t>
  </si>
  <si>
    <t>橡皮雨鞋43码</t>
  </si>
  <si>
    <t>205*270*345</t>
  </si>
  <si>
    <t>礼宾手套</t>
  </si>
  <si>
    <t>条形帽</t>
  </si>
  <si>
    <t>橡皮水管</t>
  </si>
  <si>
    <t>一次性口罩</t>
  </si>
  <si>
    <t>175*95</t>
  </si>
  <si>
    <t>玻璃窗刮器（连杆）</t>
  </si>
  <si>
    <t>410*140*70</t>
  </si>
  <si>
    <t>玻璃涂水器</t>
  </si>
  <si>
    <t>400*165</t>
  </si>
  <si>
    <t>转盘刮器</t>
  </si>
  <si>
    <t>铝箔</t>
  </si>
  <si>
    <t>L450mm*150mm</t>
  </si>
  <si>
    <t>纱布</t>
  </si>
  <si>
    <t>560*450mm/70张一包</t>
  </si>
  <si>
    <t>竹垫</t>
  </si>
  <si>
    <t>竹签</t>
  </si>
  <si>
    <t>浮水蜡烛</t>
  </si>
  <si>
    <t>白色</t>
  </si>
  <si>
    <t>地板刷</t>
  </si>
  <si>
    <t>450*L1200</t>
  </si>
  <si>
    <t>泔水车 含泔水桶</t>
  </si>
  <si>
    <t>竹丝扫帚</t>
  </si>
  <si>
    <t>普通扫帚</t>
  </si>
  <si>
    <t>方拖把</t>
  </si>
  <si>
    <t>棉纱线</t>
  </si>
  <si>
    <t>捆</t>
  </si>
  <si>
    <t>竹制洗锅帚</t>
  </si>
  <si>
    <t>医用纱布</t>
  </si>
  <si>
    <t>斤</t>
  </si>
  <si>
    <t>医用酒精</t>
  </si>
  <si>
    <t>瓶</t>
  </si>
  <si>
    <t>橡皮筋</t>
  </si>
  <si>
    <t>皮吸</t>
  </si>
  <si>
    <t>纯棉抹布（不掉毛）</t>
  </si>
  <si>
    <t>喷水壶</t>
  </si>
  <si>
    <t>80*2820mm</t>
  </si>
  <si>
    <t>洗洁精</t>
  </si>
  <si>
    <t>桶</t>
  </si>
  <si>
    <t>25㎏/桶</t>
  </si>
  <si>
    <t>空气清新剂</t>
  </si>
  <si>
    <t>各种香型300ml*12瓶</t>
  </si>
  <si>
    <t>雷达杀虫剂</t>
  </si>
  <si>
    <t>消毒液</t>
  </si>
  <si>
    <t>爱特福3.8L*4桶</t>
  </si>
  <si>
    <t>餐具清洁剂</t>
  </si>
  <si>
    <t xml:space="preserve"> 4x4L</t>
  </si>
  <si>
    <t>餐具催干剂</t>
  </si>
  <si>
    <t>4x4L</t>
  </si>
  <si>
    <t>洗碗机除垢剂</t>
  </si>
  <si>
    <t>餐具浸渍/预浸粉（无磷）</t>
  </si>
  <si>
    <t xml:space="preserve"> 30x0.5kg</t>
  </si>
  <si>
    <t>炉灶清洁剂</t>
  </si>
  <si>
    <t>不锈纲亮洁剂</t>
  </si>
  <si>
    <t>3.8L*4</t>
  </si>
  <si>
    <t>厨房磨地粉</t>
  </si>
  <si>
    <t>20kg</t>
  </si>
  <si>
    <t>垃圾房除菌/除异味剂</t>
  </si>
  <si>
    <t>4*3.8L</t>
  </si>
  <si>
    <t>抗菌洗手液</t>
  </si>
  <si>
    <t>蔬果消毒剂</t>
  </si>
  <si>
    <t>4*2.5L</t>
  </si>
  <si>
    <t>进口保鲜膜</t>
  </si>
  <si>
    <t>L450mm*600m</t>
  </si>
  <si>
    <t>雷诺兹</t>
  </si>
  <si>
    <t>国产保鲜膜j</t>
  </si>
  <si>
    <t>30cm*100</t>
  </si>
  <si>
    <t>家用款</t>
  </si>
  <si>
    <t>员工水杯</t>
  </si>
  <si>
    <t>保温杯打编码</t>
  </si>
  <si>
    <t>亚克力口罩（防雾）</t>
  </si>
  <si>
    <t>140*50</t>
  </si>
  <si>
    <t>烫伤膏</t>
  </si>
  <si>
    <t>创可贴</t>
  </si>
  <si>
    <t>霍香正气水</t>
  </si>
  <si>
    <t>龙虎丹</t>
  </si>
  <si>
    <t>云南白药</t>
  </si>
  <si>
    <t>小心地滑牌</t>
  </si>
  <si>
    <t>315*285*H64</t>
  </si>
  <si>
    <t>马桶刷</t>
  </si>
  <si>
    <t>大黑色垃圾袋</t>
  </si>
  <si>
    <t>1000*1200mm</t>
  </si>
  <si>
    <t>连卷垃圾袋</t>
  </si>
  <si>
    <t>455*500mm</t>
  </si>
  <si>
    <t>畚箕带扫把</t>
  </si>
  <si>
    <t>吸水拖把</t>
  </si>
  <si>
    <t>厨师帽子（一次性）</t>
  </si>
  <si>
    <t>290*290</t>
  </si>
  <si>
    <t>平</t>
  </si>
  <si>
    <t>290*230</t>
  </si>
  <si>
    <t>强力除油剂</t>
  </si>
  <si>
    <t>玻璃清洁剂</t>
  </si>
  <si>
    <t>通渠粉</t>
  </si>
  <si>
    <t>20L</t>
  </si>
  <si>
    <t>季氨盐消毒液</t>
  </si>
  <si>
    <t>运水烟罩清洁剂</t>
  </si>
  <si>
    <t>4*5L</t>
  </si>
  <si>
    <t>铜膏</t>
  </si>
  <si>
    <t>50G</t>
  </si>
  <si>
    <t>二合一万能烤箱清洁剂</t>
  </si>
  <si>
    <t xml:space="preserve">擦银膏 </t>
  </si>
  <si>
    <t>124克*12瓶</t>
  </si>
  <si>
    <t>免洗手消毒液</t>
  </si>
  <si>
    <t>500G*30瓶</t>
  </si>
  <si>
    <t>早餐打包盒</t>
  </si>
  <si>
    <t>800ml*200个</t>
  </si>
  <si>
    <t>灰色小提桶</t>
  </si>
  <si>
    <t>马桶清洁剂</t>
  </si>
  <si>
    <t>洗茜推车（带手柄）</t>
  </si>
  <si>
    <t>530*530*h920</t>
  </si>
  <si>
    <t>管事杂件</t>
  </si>
  <si>
    <t>开口洗茜</t>
  </si>
  <si>
    <t>500*500*h101</t>
  </si>
  <si>
    <t>炖盅筐</t>
  </si>
  <si>
    <t>开放式扩展架</t>
  </si>
  <si>
    <r>
      <rPr>
        <sz val="10"/>
        <color indexed="8"/>
        <rFont val="宋体"/>
        <charset val="134"/>
      </rPr>
      <t>16</t>
    </r>
    <r>
      <rPr>
        <sz val="10"/>
        <color indexed="8"/>
        <rFont val="宋体"/>
        <charset val="134"/>
      </rPr>
      <t>格杯筐</t>
    </r>
  </si>
  <si>
    <t>500*500*100mm</t>
  </si>
  <si>
    <t>根据杯子调整规格型号和数量</t>
  </si>
  <si>
    <r>
      <rPr>
        <sz val="10"/>
        <color indexed="8"/>
        <rFont val="宋体"/>
        <charset val="134"/>
      </rPr>
      <t>16</t>
    </r>
    <r>
      <rPr>
        <sz val="10"/>
        <color indexed="8"/>
        <rFont val="宋体"/>
        <charset val="134"/>
      </rPr>
      <t>格扩展架</t>
    </r>
  </si>
  <si>
    <t>500*500*51.4mm</t>
  </si>
  <si>
    <r>
      <rPr>
        <sz val="10"/>
        <color indexed="8"/>
        <rFont val="宋体"/>
        <charset val="134"/>
      </rPr>
      <t>25</t>
    </r>
    <r>
      <rPr>
        <sz val="10"/>
        <color indexed="8"/>
        <rFont val="宋体"/>
        <charset val="134"/>
      </rPr>
      <t>格杯筐</t>
    </r>
  </si>
  <si>
    <r>
      <rPr>
        <sz val="10"/>
        <color indexed="8"/>
        <rFont val="宋体"/>
        <charset val="134"/>
      </rPr>
      <t>25</t>
    </r>
    <r>
      <rPr>
        <sz val="10"/>
        <color indexed="8"/>
        <rFont val="宋体"/>
        <charset val="134"/>
      </rPr>
      <t>格扩展架</t>
    </r>
  </si>
  <si>
    <r>
      <rPr>
        <sz val="10"/>
        <color indexed="8"/>
        <rFont val="宋体"/>
        <charset val="134"/>
      </rPr>
      <t>36</t>
    </r>
    <r>
      <rPr>
        <sz val="10"/>
        <color indexed="8"/>
        <rFont val="宋体"/>
        <charset val="134"/>
      </rPr>
      <t>格杯筐</t>
    </r>
  </si>
  <si>
    <r>
      <rPr>
        <sz val="10"/>
        <color indexed="8"/>
        <rFont val="宋体"/>
        <charset val="134"/>
      </rPr>
      <t>36</t>
    </r>
    <r>
      <rPr>
        <sz val="10"/>
        <color indexed="8"/>
        <rFont val="宋体"/>
        <charset val="134"/>
      </rPr>
      <t>格扩展架</t>
    </r>
  </si>
  <si>
    <r>
      <rPr>
        <sz val="10"/>
        <color indexed="8"/>
        <rFont val="宋体"/>
        <charset val="134"/>
      </rPr>
      <t>8</t>
    </r>
    <r>
      <rPr>
        <sz val="10"/>
        <color indexed="8"/>
        <rFont val="宋体"/>
        <charset val="134"/>
      </rPr>
      <t>格刀叉洗茜篮</t>
    </r>
  </si>
  <si>
    <t>425*205*105mm</t>
  </si>
  <si>
    <t>洗碟茜(64柱)</t>
  </si>
  <si>
    <t>拖地用具组合</t>
  </si>
  <si>
    <t>踏脚登（管事仓库用）</t>
  </si>
  <si>
    <t>餐具浸泡筐</t>
  </si>
  <si>
    <t>防水袖套</t>
  </si>
  <si>
    <t>220*440</t>
  </si>
  <si>
    <t>防水围裙</t>
  </si>
  <si>
    <t>留样盒（带盖)</t>
  </si>
  <si>
    <t>六格</t>
  </si>
  <si>
    <t>四格刀叉盒</t>
  </si>
  <si>
    <t>530*300*H95</t>
  </si>
  <si>
    <t>藤面包篮，天然藤条，</t>
  </si>
  <si>
    <t>Ø300*H500 mm</t>
  </si>
  <si>
    <t>自助摆件装饰</t>
  </si>
  <si>
    <t>美国橡木食物展示板，食用植物油涂层，</t>
  </si>
  <si>
    <t>335*225*22mm</t>
  </si>
  <si>
    <t>美国橡木食物展示板，食用植物油涂层</t>
  </si>
  <si>
    <t>30*395*90(H)mm
360*395*210(H)mm
395*395*330(H)mm</t>
  </si>
  <si>
    <t>美国橡木水果篮，食用植物油涂层</t>
  </si>
  <si>
    <t>400*300*60</t>
  </si>
  <si>
    <t>美国橡木食物展示架，食用植物油涂层</t>
  </si>
  <si>
    <t>160*160*80</t>
  </si>
  <si>
    <t>每套3个：
400*210*90 mm                              340*210*60 mm                              280*210*30 mm</t>
  </si>
  <si>
    <t>胡桃木食品展示架，食用植物油涂层</t>
  </si>
  <si>
    <t>300x300x80</t>
  </si>
  <si>
    <t>300x300x130</t>
  </si>
  <si>
    <t>300x300x180</t>
  </si>
  <si>
    <t>双层下午茶提篮 
2个篮子分体的，底座封死的</t>
  </si>
  <si>
    <t>208*190*270</t>
  </si>
  <si>
    <t>竹托盘,底部手工藤席</t>
  </si>
  <si>
    <t>600*100*30</t>
  </si>
  <si>
    <t>美国橡木食物展示中心，食用植物油涂层</t>
  </si>
  <si>
    <t>240*800</t>
  </si>
  <si>
    <t>食品展示盘带玻璃盖子，美国橡木 尺寸变大</t>
  </si>
  <si>
    <t>Glass cover size Dia 260 x 190H)mm
 Board Dia 280mm</t>
  </si>
  <si>
    <t>面包木框组合</t>
  </si>
  <si>
    <t>L110*W110*H250MM
L180*W180*H200MM
L220*W220*H350MM
L250*W250*H65MM
L400*W250*H65MM沙比利原木&amp;光油</t>
  </si>
  <si>
    <t>甜甜圈架</t>
  </si>
  <si>
    <t>Φ220*H500MM美国红橡&amp;光油</t>
  </si>
  <si>
    <t>布菲面包架组合</t>
  </si>
  <si>
    <t>L329*W395*H90MM
L362*W395*H210MM
L395*W395*H330MM美国红橡&amp;光油</t>
  </si>
  <si>
    <t>圆玻璃碗</t>
  </si>
  <si>
    <t>Φ235*H55MM黄色/白色</t>
  </si>
  <si>
    <t>果汁瓶</t>
  </si>
  <si>
    <t>一人份</t>
  </si>
  <si>
    <t>Φ90*H260MM玻璃</t>
  </si>
  <si>
    <t>苹果点心架</t>
  </si>
  <si>
    <t>L500*W200*H430MM#304不锈钢喷咖啡色</t>
  </si>
  <si>
    <t>木制摆盘组合5</t>
  </si>
  <si>
    <t>L400*W200*H10MM黑色玻璃钢化</t>
  </si>
  <si>
    <t>不锈钢杯架</t>
  </si>
  <si>
    <t>L300*W150*H100MM是否配容器#304不锈钢喷咖啡色 含配件</t>
  </si>
  <si>
    <t>L300*W240*H100MM#304不锈钢喷咖啡色 含配件</t>
  </si>
  <si>
    <t>布菲架组合套装</t>
  </si>
  <si>
    <t>460*180*580mm
460*180*420mm
360*180*460mm
360*180*380mm</t>
  </si>
  <si>
    <t>Φ400*H350MM
R180*H200MM*4原木&amp;光油</t>
  </si>
  <si>
    <t>木制摆盘组合</t>
  </si>
  <si>
    <t>L400*W200*H100MM
L400*W200*H200MM
L400*W200*H300MM原木&amp;光油，不锈钢喷黑支撑架。</t>
  </si>
  <si>
    <t>L535*W170*H85MM
L535*W170*H125MM
L535*W170*H165MM原木&amp;光油，不锈钢喷黑支撑架。</t>
  </si>
  <si>
    <t>L300*W300*H80MM
L300*W300*H120MM
L300*W300*H160MM原木&amp;光油，不锈钢喷黑支撑架。</t>
  </si>
  <si>
    <t>木展示架</t>
  </si>
  <si>
    <t>180x180x100mm, 天然相思木制天然相思木制</t>
  </si>
  <si>
    <t>280x280x150mm, 天然相思木制天然相思木制</t>
  </si>
  <si>
    <t>360x360x200mm, 天然相思木制天然相思木制</t>
  </si>
  <si>
    <t>Dia180x100mm, 天然相思木制天然相思木制</t>
  </si>
  <si>
    <t>Dia280x150mm, 天然相思木制天然相思木制</t>
  </si>
  <si>
    <t>Dia360x200mm, 天然相思木制天然相思木制</t>
  </si>
  <si>
    <t>五星小吃木盘</t>
  </si>
  <si>
    <t>L95*W60*H40MM
Φ235*H20MM原木&amp;光油&amp;不锈钢小碗</t>
  </si>
  <si>
    <t>金字塔食品展示架</t>
  </si>
  <si>
    <t>L610*W610*H800MM实木木架+8MM热熔玻璃平板</t>
  </si>
  <si>
    <t>梅花扁钢三层点心架</t>
  </si>
  <si>
    <t>L350*W270*H420MM#304不锈钢，玫瑰金。</t>
  </si>
  <si>
    <t>帆船点心架</t>
  </si>
  <si>
    <t>L480*W90*H300MM#304不锈钢定制，可电镀金色、玫瑰金。</t>
  </si>
  <si>
    <t>点心提篮</t>
  </si>
  <si>
    <t>L200*W200*H420MM原木红色涂层，带电镀玫瑰金不锈钢提手</t>
  </si>
  <si>
    <t>哑光白三层串盘</t>
  </si>
  <si>
    <t>28.2*28.2*31.5高温色釉陶瓷</t>
  </si>
  <si>
    <t>面条架</t>
  </si>
  <si>
    <t>D240*800MM</t>
  </si>
  <si>
    <t>烤羊排架</t>
  </si>
  <si>
    <t>L230*W155*H160MM原木&amp;光油，带石板</t>
  </si>
  <si>
    <t>烤肉架</t>
  </si>
  <si>
    <t>L300*W50*H120MM#304不锈钢喷咖啡色（黑色），带烤针。</t>
  </si>
  <si>
    <t>L550*W120*H340MM#304不锈钢喷咖啡色（黑色），带烤针。</t>
  </si>
  <si>
    <t>茶歇背景</t>
  </si>
  <si>
    <t>530*530*500</t>
  </si>
  <si>
    <t>透明插花瓶桌面摆件装饰品</t>
  </si>
  <si>
    <t>树脂支架博古架装饰盘</t>
  </si>
  <si>
    <t>26cm</t>
  </si>
  <si>
    <t>三组茶歇台</t>
  </si>
  <si>
    <t>L1500*W700*H1150MM/
L1500*W700*H950MM/
L1500*W700*H750MM
1.脚腿：采用优质#304可折叠不锈钢结构桌腿；
2.脚垫：选用可调节桌脚垫；
3.防水处理包边， 木纹防火板</t>
  </si>
  <si>
    <t>仿真装饰品</t>
  </si>
  <si>
    <t>实木装饰品</t>
  </si>
  <si>
    <t>深海仿真鱼类</t>
  </si>
  <si>
    <t>芝士展示盘连盖</t>
  </si>
  <si>
    <t>430x45</t>
  </si>
  <si>
    <t>茶盘</t>
  </si>
  <si>
    <t>茶室</t>
  </si>
  <si>
    <t>香薰炉</t>
  </si>
  <si>
    <t>沉香线香(海南)</t>
  </si>
  <si>
    <t>黑陶壶电陶炉煮水</t>
  </si>
  <si>
    <t>禅意摆件</t>
  </si>
  <si>
    <t>茶宠</t>
  </si>
  <si>
    <t>六君子</t>
  </si>
  <si>
    <t>撬茶刀</t>
  </si>
  <si>
    <t>茶漏</t>
  </si>
  <si>
    <t>茶漏架</t>
  </si>
  <si>
    <t>普洱茶取茶器</t>
  </si>
  <si>
    <t>酥油茶烧水壶套装</t>
  </si>
  <si>
    <t>自动加水电热茶炉</t>
  </si>
  <si>
    <t>铁壶</t>
  </si>
  <si>
    <t>紫砂壶</t>
  </si>
  <si>
    <t>紫砂茶杯</t>
  </si>
  <si>
    <t>壶架</t>
  </si>
  <si>
    <t>茶席</t>
  </si>
  <si>
    <t>陶瓷茶壶</t>
  </si>
  <si>
    <t>陶瓷茶壶加热底座</t>
  </si>
  <si>
    <t>陶瓷茶杯</t>
  </si>
  <si>
    <t>玻璃茶壶</t>
  </si>
  <si>
    <t>玻璃茶杯</t>
  </si>
  <si>
    <t>洗茶盖碗</t>
  </si>
  <si>
    <t>茶巾</t>
  </si>
  <si>
    <t>公道杯</t>
  </si>
  <si>
    <t>茶叶架</t>
  </si>
  <si>
    <t>电话机</t>
  </si>
  <si>
    <t>部</t>
  </si>
  <si>
    <t>员工餐厅</t>
  </si>
  <si>
    <t>电视机（挂墙）</t>
  </si>
  <si>
    <t>45寸</t>
  </si>
  <si>
    <t>中水鞋、手套</t>
  </si>
  <si>
    <t>大防滑垫</t>
  </si>
  <si>
    <t>20米</t>
  </si>
  <si>
    <t>大垃圾桶</t>
  </si>
  <si>
    <t>120升</t>
  </si>
  <si>
    <t>不锈钢分餐盘</t>
  </si>
  <si>
    <t>五格</t>
  </si>
  <si>
    <t>竹筷子</t>
  </si>
  <si>
    <t>不锈钢汤桶</t>
  </si>
  <si>
    <t>筷子架</t>
  </si>
  <si>
    <t>汤匙</t>
  </si>
  <si>
    <t>不锈钢</t>
  </si>
  <si>
    <t>汤匙架</t>
  </si>
  <si>
    <t>汤碗</t>
  </si>
  <si>
    <t>不锈钢，双层</t>
  </si>
  <si>
    <t>面碗</t>
  </si>
  <si>
    <t>牙签</t>
  </si>
  <si>
    <t>牙签盒</t>
  </si>
  <si>
    <t>洗手液</t>
  </si>
  <si>
    <t>水果刀</t>
  </si>
  <si>
    <t>大盘卷纸盒</t>
  </si>
  <si>
    <t>大盘卷纸</t>
  </si>
  <si>
    <t>6卷/箱</t>
  </si>
  <si>
    <t>一次性餐盒</t>
  </si>
  <si>
    <t>一次性汤碗</t>
  </si>
  <si>
    <t>一次性餐具</t>
  </si>
  <si>
    <t>灭蝇灯</t>
  </si>
  <si>
    <t>灭蝇拍</t>
  </si>
  <si>
    <t>灭蝇香</t>
  </si>
  <si>
    <t>智能售卖机柜</t>
  </si>
  <si>
    <t>60货道 风冷制冷(4G)</t>
  </si>
  <si>
    <t>农药残留检测仪</t>
  </si>
  <si>
    <t>除湿器（常规）</t>
  </si>
  <si>
    <t>除湿器（大型）</t>
  </si>
  <si>
    <t>仓库</t>
  </si>
  <si>
    <t>货架</t>
  </si>
  <si>
    <t>地架</t>
  </si>
  <si>
    <t>收银夹</t>
  </si>
  <si>
    <t>棉大衣</t>
  </si>
  <si>
    <t>平板车</t>
  </si>
  <si>
    <t>静音</t>
  </si>
  <si>
    <t>多层仓储式行李架</t>
  </si>
  <si>
    <t>垃圾桶（办公区）</t>
  </si>
  <si>
    <t>电吹风</t>
  </si>
  <si>
    <t>国产优质</t>
  </si>
  <si>
    <t>员工更衣室</t>
  </si>
  <si>
    <t>更衣镜</t>
  </si>
  <si>
    <t>垃圾桶（大）</t>
  </si>
  <si>
    <t>脚踩</t>
  </si>
  <si>
    <t>垃圾桶（小）</t>
  </si>
  <si>
    <t>员工更衣室 办公区</t>
  </si>
  <si>
    <t>三色斜口小料碗（红·黄·绿）</t>
  </si>
  <si>
    <t>水晶荷花炫彩水果盘（带三层底座）</t>
  </si>
  <si>
    <t>长方形白瓷蛋糕蝶</t>
  </si>
  <si>
    <t>自助餐台凉菜盘</t>
  </si>
  <si>
    <t>手推式吸尘器（大型）</t>
  </si>
  <si>
    <t>密胺餐盘</t>
  </si>
  <si>
    <t>外来人员</t>
  </si>
  <si>
    <t>勺子</t>
  </si>
  <si>
    <t>筷子</t>
  </si>
  <si>
    <t>马希尔音箱</t>
  </si>
  <si>
    <t>acton 3</t>
  </si>
  <si>
    <t>餐厅</t>
  </si>
  <si>
    <t>下栏盆</t>
  </si>
  <si>
    <t>525*380*150mm</t>
  </si>
  <si>
    <t>糖浆漏斗连架</t>
  </si>
  <si>
    <t>180*250mm</t>
  </si>
  <si>
    <t>油斗连架</t>
  </si>
  <si>
    <t>135*195mm</t>
  </si>
  <si>
    <t>煲仔夹</t>
  </si>
  <si>
    <t>240MM</t>
  </si>
  <si>
    <t>绞肉机</t>
  </si>
  <si>
    <t>550×340×410mm</t>
  </si>
  <si>
    <t>奶油机</t>
  </si>
  <si>
    <t>264*338*416mm</t>
  </si>
  <si>
    <t>滚筒式全自动洗衣机8kg</t>
  </si>
  <si>
    <t>8kg</t>
  </si>
  <si>
    <t>客房杂件</t>
  </si>
  <si>
    <t>抽油泵</t>
  </si>
  <si>
    <t>保温茶桶</t>
  </si>
  <si>
    <t>235*H430</t>
  </si>
  <si>
    <t>复合底单柄煎锅</t>
  </si>
  <si>
    <t>φ200*H40mm</t>
  </si>
  <si>
    <t>φ240*H45mm</t>
  </si>
  <si>
    <t>复合底不锈钢矮锅</t>
  </si>
  <si>
    <t>280*95mm</t>
  </si>
  <si>
    <t>320*120mm</t>
  </si>
  <si>
    <t>360*140mm</t>
  </si>
  <si>
    <t>复合底双耳汁锅</t>
  </si>
  <si>
    <t>160*85mm</t>
  </si>
  <si>
    <t>180*85mm</t>
  </si>
  <si>
    <t>φ240*H90mm</t>
  </si>
  <si>
    <t>复合底不锈钢锅</t>
  </si>
  <si>
    <t>φ280*H280mm</t>
  </si>
  <si>
    <t>φ450*H450mm</t>
  </si>
  <si>
    <t>钢丝手套</t>
  </si>
  <si>
    <t>200*95</t>
  </si>
  <si>
    <t>搅拌粉碎机</t>
  </si>
  <si>
    <t>550*325*300</t>
  </si>
  <si>
    <t>巧克力保温锅</t>
  </si>
  <si>
    <t>485*360*180mm</t>
  </si>
  <si>
    <t>巧克力装饰插具</t>
  </si>
  <si>
    <t>10支组</t>
  </si>
  <si>
    <t>不锈钢9寸方盆</t>
  </si>
  <si>
    <t>317*317*65mm</t>
  </si>
  <si>
    <t>不锈钢9寸方盆盖</t>
  </si>
  <si>
    <t>圆形竹蒸笼身</t>
  </si>
  <si>
    <t>圆形竹蒸笼盖</t>
  </si>
  <si>
    <t>150mm</t>
  </si>
  <si>
    <t>240mm</t>
  </si>
  <si>
    <t>进口笼底纸</t>
  </si>
  <si>
    <t>128mm</t>
  </si>
  <si>
    <t>140mm</t>
  </si>
  <si>
    <t>243mm</t>
  </si>
  <si>
    <t>217mm</t>
  </si>
  <si>
    <t>232mm</t>
  </si>
  <si>
    <t>盘碟车</t>
  </si>
  <si>
    <t>650*590*H1900</t>
  </si>
  <si>
    <t>3号保鲜盒1084</t>
  </si>
  <si>
    <t>外径310*220*105mm
内径285*195*100mm</t>
  </si>
  <si>
    <t>菜品标签打印机</t>
  </si>
  <si>
    <t>菜品标签打印纸</t>
  </si>
  <si>
    <t xml:space="preserve">宽7.5CM </t>
  </si>
  <si>
    <t>蛋形巧克力模具</t>
  </si>
  <si>
    <t>直径6cm高8cm</t>
  </si>
  <si>
    <t>不锈钢直尺</t>
  </si>
  <si>
    <t>夹单器</t>
  </si>
  <si>
    <t>蔬菜脱水机</t>
  </si>
  <si>
    <t>可脱20·30斤</t>
  </si>
  <si>
    <t>原木沙拉碗带底座</t>
  </si>
  <si>
    <t>直径30cm</t>
  </si>
  <si>
    <t>刺身摆盘装饰品</t>
  </si>
  <si>
    <t xml:space="preserve">外径:19.5cm
内径:12cm
</t>
  </si>
  <si>
    <t>外径:29.5cm
内径:22cm</t>
  </si>
  <si>
    <t>长:14cm
宽:4cm
高:29cm</t>
  </si>
  <si>
    <t>尺寸42*32cm</t>
  </si>
  <si>
    <t>尺寸23*45cm</t>
  </si>
  <si>
    <t xml:space="preserve">φ15  </t>
  </si>
  <si>
    <t>片</t>
  </si>
  <si>
    <t>PET塑料材质 
单片长14*宽5.5cm</t>
  </si>
  <si>
    <t>刺身牛角杯</t>
  </si>
  <si>
    <t>牛角杯13x5cm
50个/包</t>
  </si>
  <si>
    <t>17x6.5cm 
50个/包</t>
  </si>
  <si>
    <t>萝卜模具</t>
  </si>
  <si>
    <t>重量:210g
厚度:3.5cm
φ10cm</t>
  </si>
  <si>
    <t>厚度:3.5cm
φ11cm</t>
  </si>
  <si>
    <t>扇形鱼片模具</t>
  </si>
  <si>
    <t>12cm*13.5cm</t>
  </si>
  <si>
    <t>14.5cm*14.5cm</t>
  </si>
  <si>
    <t>内径:6cm
宽:7cm
高:10cm</t>
  </si>
  <si>
    <t>内径:6cm
宽:7cm
高:15cm</t>
  </si>
  <si>
    <t>内径:6cm
宽:7cm
高:20cm</t>
  </si>
  <si>
    <t>内径:6cm
宽:7cm
高:25cm</t>
  </si>
  <si>
    <t>内径:6cm
宽:7cm
高:30cm</t>
  </si>
  <si>
    <t>内径:6cm
宽:7cm
高:35cm</t>
  </si>
  <si>
    <t>刺身肥牛模具</t>
  </si>
  <si>
    <t>上内径:10cm
宽:16.5cm
高:14cm</t>
  </si>
  <si>
    <t>爱心模具</t>
  </si>
  <si>
    <t xml:space="preserve">
宽:24cm
长:28cm</t>
  </si>
  <si>
    <t>海绵块</t>
  </si>
  <si>
    <t>20*12*6cm</t>
  </si>
  <si>
    <t>刺身花束包装纸</t>
  </si>
  <si>
    <t>20张/包
58*58cm</t>
  </si>
  <si>
    <t>刺身花束底座</t>
  </si>
  <si>
    <t xml:space="preserve">
宽:21cm
长:19cm</t>
  </si>
  <si>
    <t>刺身花束丝带</t>
  </si>
  <si>
    <t>1.5m/卷</t>
  </si>
  <si>
    <t>注：最终需求数量以小计数量为准。</t>
  </si>
  <si>
    <t>乒乓拍</t>
  </si>
  <si>
    <t>纯木底板，高弹海绵，舒适手柄，正反胶设计</t>
  </si>
  <si>
    <t>乒乓室</t>
  </si>
  <si>
    <t>乒乓球</t>
  </si>
  <si>
    <t>ABS新材料，耐寒耐热，弹性好。</t>
  </si>
  <si>
    <t>乒乓网</t>
  </si>
  <si>
    <t>支架式网架，携带方便，网柱高</t>
  </si>
  <si>
    <t>乒乓发球机</t>
  </si>
  <si>
    <t>可发100球</t>
  </si>
  <si>
    <t>计分牌</t>
  </si>
  <si>
    <t>付</t>
  </si>
  <si>
    <t>可翻盖折叠，自由拆卸</t>
  </si>
  <si>
    <t>跑步机</t>
  </si>
  <si>
    <t>*1、内嵌式22英寸级别电容触摸屏，可观看酒店同频直播电视、具备腾讯视频、爱奇艺、微信功能
2、锻炼 开始、⼿动、Sprint 8、Virtual Active、⽬标⼼率、脂肪燃烧、⼭地骑⾏、时间⽬标、 距离⽬标、卡路⾥⽬标、6 次体能测试、⾃定义、HIIT 模式 ⼼率 接触、遥测和蓝⽛⼼率监控                                                                                                                                       3、语⾔ 英⽂、德⽂、法⽂、意⼤利⽂、⻄班⽛⽂、荷兰⽂、葡萄⽛⽂、简体中⽂、繁体中⽂、 ⽇⽂、韩⽂、瑞典⽂、芬兰⽂、俄⽂、阿拉伯⽂、⼟⽿其⽂、波兰⽂、威尔⼠⽂、巴斯 克⽂、越南⽂、索⻢利⽂、丹⻨⽂、泰⽂、⻢来⽂、加泰罗尼亚⽂                                                                                                                                                     *4、步伐传感器能够检测跑步机上是否有人在锻炼，并在无人时让跑带停止运行; （保障设备在酒店环境内无人使用情况下自动停止）                                                                                                                           5、 WiFi 是 USB 端⼝ 是；设备充电、设备媒体、软件更新 HDMI 输⼊端⼝ 是；智能设备投屏，⽀持到控制台的 HDMI 输出                                                                                                                              6、框架类型 重型焊接钢制                                                                                                                                  7、跑步区 152 x 55.4 厘⽶ / 60 英⼨ × 22 英⼨ 缓冲系统 超区域缓冲系统                                                  8、 跑带厚度 双层打蜡跑带 跑⾯厚度 25.4 毫⽶/1 英⼨可逆向运⾏                                                             *9、驱动系统 4.2 ⾼压交流动态响应驱动系统                                                                                                    *10、速度范围 0.8–22 公⾥/⼩时                                                                                                                                  11、 倾⾓ 0-15% 附加设备 ⽔瓶架、阅读架                                                                                                         *12、装配尺⼨ 215 x 91 x 165 厘⽶ / 85 英⼨ x 36 英⼨ x 65 英⼨                                                                     *13、装配重量 185 千克 / 408 磅                                                                                                                               *14、最⼤⽤户体重 182 千克 / 400 磅</t>
  </si>
  <si>
    <t>健身房</t>
  </si>
  <si>
    <t>椭圆机（按键款）</t>
  </si>
  <si>
    <t>*1、内嵌式16英寸级别电容触摸屏，可观看酒店同频直播电视、腾讯视频、爱奇艺、微信功能
2、支持 WiFi 的触摸控制台具有基于应用程序的接口，可投屏主流智能手机和平板电脑操作系统，使成员轻松连接至让其保持运动的内容。
*3、具有无线充电功能，充电允许会员在保持屏幕可视的同时，为自己的个人设备充电。
*4、语言: 24种（含中文）
5、内置的 WiFi 兼容性让您以最适合您的场馆的方式进行连接，可免费为您的场馆提供自动软件更新，帮助会员跟踪锻炼活动，让您轻松监控设备状态。
*6、具有60个的虚拟运动场景，将用户传送场景与其步速、阻力或坡度相匹配的具有异域风情的地点。
7、沉浸式的 Sprint 8 短跑强度课程可在短短 20 分钟的锻炼期间刺激天然的人体生长激素，以燃烧更多的脂肪和增强瘦肌肉。
8、获专利的悬架具有恒定的加速度，采用无轮无轨设计，在降低噪音和摩擦的同时，提供了平稳一致的使用体验。
9、后部入口仅为 23 厘米 / 9 英寸的踏步高度，几乎所有人都可以轻松进出
10、大型、方便放置的速度和坡度控制装置采用独特的密封设计，提高了耐用性，并会在每次调整时提供触觉反馈。
11、步幅长度 51 厘米 / 20 英寸
12、踏步高度 23 厘米 / 9.1 英寸
13、踏板间距 5.1厘米 / 2英寸
*14、阻力级别：1-25级
15、接触与遥测心率
16、最大用户体重 182 千克 / 400 磅
17、设备尺寸：174.6 x 73 x 175.7 cm
18、阻力范围 5-705 瓦
19、装配重量：151 kg/ 332.9 lbs</t>
  </si>
  <si>
    <t>健身AMT</t>
  </si>
  <si>
    <t>1、尺寸：106 cm x 54 cm x 103 cm(H)
2、最大承重：159 kg
3、摩擦片阻力调整设计
4、20 kgs动平衡飞轮
5、把手：先进人体工学设计，多方位把手
6、座椅：人体工学造型座椅可缓解接触点的压力</t>
  </si>
  <si>
    <t>双层哑铃架</t>
  </si>
  <si>
    <t>1、材质：铸铁材质，中部铝质彩色标牌，要求表面覆精细膜砂，平滑干净。
2、规格：4kg/6kg握把直径26mm，产品整体高度215mm，握把中部间距120mm，把手中部下端与球体中部上端间距53mm
8kg/12kg/16kg/20kg/24kg/28kg/32kg握把直径32mm，产品整体高度287mm，握把中部间距125mm，把手中部下端与球体中部上端间距66mm
3、产品特点：a.覆膜砂精细铸造壶体，表面平滑干净。b.把手与壶身一体成型，更美观，把手根部握感更舒适。c.弧形大铝标与壶身贴合，外观更大气，有质感。d.人体工程设计的把手，握感更佳。
4、产品具有CMA资质认证的第三方检验机构出具的经盐雾测试后无明显锈迹的检验报告</t>
  </si>
  <si>
    <t>多重可调节练习椅</t>
  </si>
  <si>
    <t>*1、产品净重：41 kg/ 90 lbs
*2、产品尺寸：155 x 61 x 48 cm
*3、靠背可以在 0 到 75 度的倾斜度范围内调节，共有六个位置可供调节
4、框架表面光洁度专用双层粉末涂装工艺</t>
  </si>
  <si>
    <t>二头肌练习椅</t>
  </si>
  <si>
    <t>*1、从 10 到 30 度有 9 个调节档位；空气冲击功能便于轻松调节
2、宽大的靠背垫在推举期间可确保用户稳定性
3、塑模保护器位于易磨损区，防止磨损刮伤
4、移动滚轮：具备
*5、产品尺寸：163 x 64 x 81cm
*6、产品净重：45 kg/ 99 lbs
7、框架表面光洁度专用双层粉末涂装工艺</t>
  </si>
  <si>
    <t>高位夹胸训练器</t>
  </si>
  <si>
    <t>1、产品配重：104 kg/ 230 lbs
*2、产品净重：334 kg/ 735 lbs
*3、产品尺寸：155.4 x 150.1 x 187.9 cm
*4、把臂为分动式设备，可单柱使用，更满足锻炼需求，细分更多的肌肉群锻炼 
5、独立的展开运动实现自然的运动路线,稍微倾斜的座椅便于用户采取正确姿势
6、前部标牌 肌肉标注、器械特定的伸展、锻炼开始与结束图解、正确的器械运动
*7、设备具有计时器功能：显示运动次数，锻炼时间和休息时间 
8、配重台高度为保证视野度，高度为：160cm</t>
  </si>
  <si>
    <t>小飞鸟综合训练器</t>
  </si>
  <si>
    <t>1、提供绳动无固定轨迹的多种训练功能，一台设备可训练全身主要大肌群。
2、全密封的配重支架，能够保护内部零件。
3、多位置上拉手柄，可提供更多锻炼选择
4、增强的标语牌针对多种练习突出显示目标肌肉群和适当的用户定位
*5、产品净重不低于：355KG
6、产品配重阻力比：136KG</t>
  </si>
  <si>
    <t>史密斯推举训练架</t>
  </si>
  <si>
    <t>*1、产品净重：135 kg/ 297 lbs
2、产品尺寸：205 x 141 x 229 cm
3、13.1 kg/ 28.8 lbs的启动重量，能够提供较低的启动阻力
4、杠铃的行程高度限制在距离地面 72 cm/ 28.5 “的高度上，能够增加安全性
5、框架表面光洁度专用双层粉末涂装工艺
注：含杠铃片 1.25、2.5kg、5kg、10kg、15kg、20kg各一对</t>
  </si>
  <si>
    <t>浮水温度计</t>
  </si>
  <si>
    <t>30米双防水探头不锈钢款温度计，放的位置和探头线需要放到的位置</t>
  </si>
  <si>
    <t>戏水池</t>
  </si>
  <si>
    <t>干湿温度计</t>
  </si>
  <si>
    <t>磁吸设计、高清彩屏、高精准传感、一屏五显、大屏窄边宽、舒适度提醒、温湿两用设计。</t>
  </si>
  <si>
    <t>救生杆</t>
  </si>
  <si>
    <t>3米伸缩杆
加厚加粗、承重力强、伸缩设计、耐磨耐用。</t>
  </si>
  <si>
    <t>救生钩</t>
  </si>
  <si>
    <t>增强型救生钩（无伸缩杆），卡扣手柄可接伸缩杆、承重力强、坚固耐用、蓝色</t>
  </si>
  <si>
    <t>瞭望椅</t>
  </si>
  <si>
    <t>1.9米救生椅（固定式）
加厚加粗304不锈钢底垫及支架，人体曲线结构座椅，安全舒适。</t>
  </si>
  <si>
    <t>救生圈</t>
  </si>
  <si>
    <t>规格：2.5KG，内径44cm外径72cm，颜色：橙色</t>
  </si>
  <si>
    <t>救生板</t>
  </si>
  <si>
    <t>便于存放，携带款式，两折救生板
规格：183*45*5.5cm</t>
  </si>
  <si>
    <t>男士拖鞋（防滑）</t>
  </si>
  <si>
    <t>40-42码
帮面材质：EVA
40/42/42/43码
速干排水，防滑耐磨，轻盈舒适。</t>
  </si>
  <si>
    <t xml:space="preserve">
</t>
  </si>
  <si>
    <t>女士拖鞋（防滑）</t>
  </si>
  <si>
    <t>38码
帮面材质：EVA
38/39码
速干排水，防滑耐磨，轻盈舒适。</t>
  </si>
  <si>
    <t>儿童拖鞋（防滑）</t>
  </si>
  <si>
    <t>30码
帮面材质：EVA
款式：蓝色/黄色/绿色/米白/红色可选
透气防滑，轻盈舒适。</t>
  </si>
  <si>
    <t>衣架</t>
  </si>
  <si>
    <t>榉木无漆
衣架类型：组合衣架
领薄款女装</t>
  </si>
  <si>
    <t>救生绳</t>
  </si>
  <si>
    <t>颜色：橙色
结实耐用、耐腐蚀、抗老化</t>
  </si>
  <si>
    <t>救生衣</t>
  </si>
  <si>
    <t>通用型可调节大小</t>
  </si>
  <si>
    <t>氧气袋</t>
  </si>
  <si>
    <t>氧气袋42L大容量、易携带、耐用</t>
  </si>
  <si>
    <t>护颈套</t>
  </si>
  <si>
    <t>纯棉弹力柔软舒适，蓝色</t>
  </si>
  <si>
    <t xml:space="preserve">
</t>
  </si>
  <si>
    <t>拖鞋消毒柜</t>
  </si>
  <si>
    <t>双开门只有8层:容量1200L</t>
  </si>
  <si>
    <t>捞网</t>
  </si>
  <si>
    <t>蓝色带6M杆（7m可缩成6m）
蓝色加强深网+7米杆（可捞树叶 杂物 滤水快）</t>
  </si>
  <si>
    <t>体重秤</t>
  </si>
  <si>
    <t>6MM钢化玻璃秤面，25mm超薄机身</t>
  </si>
  <si>
    <t>躺椅</t>
  </si>
  <si>
    <t>豪华版：缅甸柚木（防腐木）</t>
  </si>
  <si>
    <t xml:space="preserve">
材质：柚木
图案：抽象
流行元素：原木、民俗、大师设计
款式：躺椅（Sunbrella防水布+速干透水海绵）豪华版</t>
  </si>
  <si>
    <t>茶几</t>
  </si>
  <si>
    <t xml:space="preserve">
材质：柚木款式
款式：41*45cm边几（缅甸柚木）豪华版</t>
  </si>
  <si>
    <t>赛道线</t>
  </si>
  <si>
    <t>尼龙绳，塑料
颜色：红黄蓝白</t>
  </si>
  <si>
    <t>以实际测量尺寸为准</t>
  </si>
  <si>
    <t>智能体测仪</t>
  </si>
  <si>
    <t>贴心语音提示、支持微信小程序、投屏电视功能、手机及电脑端查看报告功能以及一键打印。</t>
  </si>
  <si>
    <t>立式展示柜</t>
  </si>
  <si>
    <t>奢华镜面除雾款
制冷方式：风冷
功能：冷藏</t>
  </si>
  <si>
    <t>泳衣展示柜</t>
  </si>
  <si>
    <t>水底专用吸尘器</t>
  </si>
  <si>
    <t>APP智能控制，全方位清洁，吸污强劲，智能爬墙。（线缆长度30M,清洁面积1200平方米）</t>
  </si>
  <si>
    <t>除湿器</t>
  </si>
  <si>
    <t>最大日除湿量150L/D
          振动小噪音小，体积小，节省空间</t>
  </si>
  <si>
    <t xml:space="preserve">
</t>
  </si>
  <si>
    <t>浮板</t>
  </si>
  <si>
    <t>功能：锻炼上下肢
款式：多功能浮板（锻炼上下肢）
颜色：黑色</t>
  </si>
  <si>
    <t>防滑指示牌</t>
  </si>
  <si>
    <t>尺寸：70*30cm
可移动不锈钢标志牌，金-小心地滑</t>
  </si>
  <si>
    <t>水质检测仪</t>
  </si>
  <si>
    <t>材质：铝合金
款式：灰色水质检测工具箱
含药剂</t>
  </si>
  <si>
    <t xml:space="preserve">
</t>
  </si>
  <si>
    <t>急救药箱</t>
  </si>
  <si>
    <t>款式：12寸+30种高配套装
颜色：浅灰色</t>
  </si>
  <si>
    <t>秒表</t>
  </si>
  <si>
    <t>款式：YS-860（3排60道）黑色
材质：塑料
颜色：黑色
尺寸：81*62*21mm</t>
  </si>
  <si>
    <t>冰水桶</t>
  </si>
  <si>
    <t xml:space="preserve">
款式：卡其色加厚13L【长效保冷12小时】送冰晶盒+冰袋*8
材质：PE+EPS+PP</t>
  </si>
  <si>
    <t>双桶榨水车</t>
  </si>
  <si>
    <t>款式：60L双桶榨水+送挡水板</t>
  </si>
  <si>
    <t>泳衣甩干机</t>
  </si>
  <si>
    <t>国产优质
8公斤不锈钢内筒+触控+UV抑菌+烘干</t>
  </si>
  <si>
    <t>游泳救生(喇叭,索套.担架及救生哨)</t>
  </si>
  <si>
    <t>国产优质
款式：担架组合套装
材质：pp
颜色：橙色
内容：喇叭,索套及救生哨</t>
  </si>
  <si>
    <t>高档塑料玻璃杯</t>
  </si>
  <si>
    <t>圆形无色透明，单支（400-500ml）</t>
  </si>
  <si>
    <t>茶水杯</t>
  </si>
  <si>
    <t>PC材质，300ml冰透明树纹杯</t>
  </si>
  <si>
    <t>手电筒</t>
  </si>
  <si>
    <t>充电时间：约4小时
续航时间：12小时
抗摔高度：1米
灯珠功率：24W
产品净重：270g
灯泡及附件种类：LED
最大功率：3W
最高亮度：350流明及以上
充电模式：USB
款式：爆亮款-铝合金机身+伸缩变焦+大功率</t>
  </si>
  <si>
    <t>面/浴巾回收筐</t>
  </si>
  <si>
    <t>圆柱形脏衣篮，仿藤材质</t>
  </si>
  <si>
    <t>壁挂式挂钟</t>
  </si>
  <si>
    <t>尺寸可根据实际放置大小选择
风格：现代简约（新历+农历+温度）
高透亚克力面
尺寸：横宽*竖高=140*70
豪宅精选+质保终身
加灯后置+数显屏=插电款</t>
  </si>
  <si>
    <t>游泳衣</t>
  </si>
  <si>
    <t>尺码选择：
1.M身高155-160cm,体重40-49kg
2.L身高157-165cm,体重49-55kg
3.XL身高160-170cm,体重55-60kg
4.XXL身高165-175cm,体重60-65kg
5.XXXL身高168-180cm,体重70-75kg</t>
  </si>
  <si>
    <t xml:space="preserve">
图案：印花
适用性别：女
款式：749连体平角拼接黑
（新款首发）</t>
  </si>
  <si>
    <t>游泳裤</t>
  </si>
  <si>
    <t>尺码选择：
1.M身高155-170cm,体重50-60kg
2.L身高165-175cm,体重60-75kg
3.XL身高170-180cm,体重70-85kg
4.XXL身高175-185cm,体重80-95kg
5.XXXL身高180-190cm,体重90-105kg</t>
  </si>
  <si>
    <t xml:space="preserve">
材质：氨纶
款式：1131黑色-平角泳裤（配防尴尬垫）
适用性别：男</t>
  </si>
  <si>
    <t>游泳镜A（男平光）</t>
  </si>
  <si>
    <t>平光
（近视200、300、400、500、600可选）</t>
  </si>
  <si>
    <t xml:space="preserve">
功能：防紫外线
款式：黯穹破风号-2.0升级款</t>
  </si>
  <si>
    <t>游泳镜B（女平光）</t>
  </si>
  <si>
    <t xml:space="preserve">
功能：防雾
款式：冰晶白
（平光/近视高清防雾）</t>
  </si>
  <si>
    <t>儿童泳衣</t>
  </si>
  <si>
    <t xml:space="preserve">尺码选择：
1.140身高120-130cm,体重21-26kg
2.150身高130-140cm,体重26-31kg
3.160身高140-150cm,体重31-40kg
4.170身高150-160cm,体重35-50kg
</t>
  </si>
  <si>
    <t xml:space="preserve">
面料：氨纶
适用对象：女童
款式：冰屿谣
（立体剪裁舒适亲肤）</t>
  </si>
  <si>
    <t>儿童泳裤</t>
  </si>
  <si>
    <t>尺码选择：
1.130身高115-125cm,体重18-23kg
2.140身高125-135cm,体重23-29kg
3.150身高135-145cm,体重29-34kg
4.160身高140-152cm,体重34-39kg
5.165身高150-157cm,体重38-42kg</t>
  </si>
  <si>
    <t>儿童泳帽</t>
  </si>
  <si>
    <t>顶</t>
  </si>
  <si>
    <t>女童可选择紫罗兰、草莓粉等颜色</t>
  </si>
  <si>
    <t>成人泳帽</t>
  </si>
  <si>
    <t>颜色：黑色、粉色、紫色可选</t>
  </si>
  <si>
    <t>手牌</t>
  </si>
  <si>
    <t>颜色：红色、蓝色、粉色、黄色可选
建议：男士蓝色、女士红色
含芯片，需要编号、文字定制
需与锁搭配手牌（芯片字母）
感应锁，塑料材质</t>
  </si>
  <si>
    <t>服务铃</t>
  </si>
  <si>
    <t>棋牌室（1个主机，10个呼叫器）
无线呼叫器分机
1迷你主机+10迷你呼叫器</t>
  </si>
  <si>
    <t>换衣凳</t>
  </si>
  <si>
    <t xml:space="preserve">更衣室
松木沙发骨架，可移动
颜色：棕色、驼色、深灰色、桔色、黑色可选
</t>
  </si>
  <si>
    <t>三氯异氰尿酸钠消毒片</t>
  </si>
  <si>
    <t>2克，速溶，50kg/桶，含量50%</t>
  </si>
  <si>
    <t>戏水池药剂</t>
  </si>
  <si>
    <t>酵素澄清剂</t>
  </si>
  <si>
    <t>12瓶*1Qt/箱，1Qt约合946ml</t>
  </si>
  <si>
    <t>水质活化剂</t>
  </si>
  <si>
    <t>1kg/瓶</t>
  </si>
  <si>
    <t>尿速降</t>
  </si>
  <si>
    <t>PH升高剂</t>
  </si>
  <si>
    <t>20KG/桶</t>
  </si>
  <si>
    <t>PH降低剂</t>
  </si>
  <si>
    <t>氯中和剂</t>
  </si>
  <si>
    <t>1KG/瓶</t>
  </si>
  <si>
    <t>强效除藻剂</t>
  </si>
  <si>
    <t>合计</t>
  </si>
  <si>
    <t>材质说明</t>
  </si>
  <si>
    <t>建议品牌</t>
  </si>
  <si>
    <t>床护垫1.2M床</t>
  </si>
  <si>
    <t>200×120cm</t>
  </si>
  <si>
    <t>1.颜色：白色
2.面料：40S*40S/110*90，三防面料，具有防水防油易去污功能
3.填充物：140g/m²聚酯纤维无胶棉
4.制作工艺：电脑多针绗缝，不变形，不结块，四角车松紧带
5.标签要求：供应商名称，酒店名称及logo、生产日期。
6.包装：编织袋包装，唛头注明分店名称、产品名称+规格+数量、内有透明防潮袋包装
7.执行标准：GB18401-2010《国家纺织产品基本安全技术规范》GB/T22800-2023《星级旅游饭店用纺织品》</t>
  </si>
  <si>
    <t>斯德福/康乃馨/标准</t>
  </si>
  <si>
    <t>床护垫1.8M床</t>
  </si>
  <si>
    <t>200×180cm</t>
  </si>
  <si>
    <t>床尾巾1.20M</t>
  </si>
  <si>
    <t>50×205</t>
  </si>
  <si>
    <t>根据酒店装修风格，高档装饰面料</t>
  </si>
  <si>
    <t>床尾巾1.8M</t>
  </si>
  <si>
    <t>50×265</t>
  </si>
  <si>
    <t>枕芯软枕</t>
  </si>
  <si>
    <t>80×50cm</t>
  </si>
  <si>
    <t>1.面料纱支：40s*40s/133*100漂白防羽处理，布面光洁，无疵点，无污损
2.内充50%白鹅绒1100g，枕中枕工艺，内填：上下两层填充50%白鹅绒400g；中间层2-4cm白鹅毛片700克，填充物总重量：1100g，双针嵌压条，四周可嵌不同颜色牙条区分软硬枕，羽绒标准执行GB/T17685-2016标准；松软防霉防蛀
3.标签：供应商名称，酒店名称及logo、生产日期。)
4.包装：编织袋包装，唛头注明分店名称、产品名称+规格+数量、内有透明防潮袋包装
5.执行标准：GB18401-2010《国家纺织产品基本安全技术规范》，GB/T22800-2023《星级旅游饭店用纺织品》</t>
  </si>
  <si>
    <t>枕芯硬枕</t>
  </si>
  <si>
    <t>1.面料纱支：40s*40s/133*100漂白防羽处理，布面光洁，无疵点，无污损
2.内充50%白鹅绒1400g，枕中枕工艺，内填：上下两层填充50%白鹅绒600g；中间层2-4cm白鹅毛片800克，填充物总重量：1400g，双针嵌压条，四周可嵌不同颜色牙条区分软硬枕，羽绒标准执行GB/T17685-2016标准；松软防霉防蛀
3.标签：供应商名称，酒店名称及logo、生产日期。)
4.包装：编织袋包装，唛头注明分店名称、产品名称+规格+数量、内有透明防潮袋包装
5.执行标准：GB18401-2010《国家纺织产品基本安全技术规范》，GB/T22800-2023《星级旅游饭店用纺织品》</t>
  </si>
  <si>
    <t>内枕套</t>
  </si>
  <si>
    <t>50×80cm
(洗后尺寸）</t>
  </si>
  <si>
    <t>1.面料：40S*40S50%棉50%涤，110*90平纹
2.四面无飞边，背部3/1处开口，向内折叠15cm
3.标签要求：供应商名称，酒店名称及logo、生产日期。
4.包装：编织袋包装，唛头注明分店名称、产品名称+规格+数量、内有透明防潮袋包装
5.执行标准：GB18401-2010《国家纺织产品基本安全技术规范》，GB/T22800-2023《星级旅游饭店用纺织品》</t>
  </si>
  <si>
    <t>枕套</t>
  </si>
  <si>
    <t>60×90cm
（洗后尺寸）</t>
  </si>
  <si>
    <t>1.纯白，TC400针，100%棉，精梳丝光贡缎面料
2.经纱*纬纱，100S*80S230*(115+115)超柔面料
3.四面飞边侧开口（飞边5公分），向内叠15公分。
4.面料缩水率需控制在5%以内；
5.标签要求：供应商名称，酒店名称及logo、生产日期。
6.包装：编织袋包装，唛头注明分店名称、产品名称+规格+数量、内有透明防潮袋包装
7.执行标准：GB18401-2010《国家纺织产品基本安全技术规范》，GB/T22800-2023《星级旅游饭店用纺织品》</t>
  </si>
  <si>
    <t>羽绒被(冬)1.2M床</t>
  </si>
  <si>
    <t>190×235</t>
  </si>
  <si>
    <t>1.面料纱支：40s*40s/133*100漂白防羽处理，布面光洁，无疵点，无污损
2.内充80%白鹅绒220g/m2，松软防霉防蛀，执行国家最新标准；
3.标签：供应商名称，酒店名称及logo、生产日期。
4.包装：编织袋包装，唛头注明分店名称、产品名称+规格+数量、内有透明防潮袋包装
5.执行标准：GB18401-2010《国家纺织产品基本安全技术规范》，GB/T22800-2023《星级旅游饭店用纺织品》</t>
  </si>
  <si>
    <t>1.8M床</t>
  </si>
  <si>
    <t>250×235</t>
  </si>
  <si>
    <t>羽绒被(夏)1.2M床</t>
  </si>
  <si>
    <t>1..面料纱支：40s*40s/133*100漂白防羽处理，布面光洁，无疵点，无污损
2.内充超级纤维仿鹅绒160g/m2，松软防霉防蛀，
3.标签：供应商名称，酒店名称及logo、生产日期。
4.包装：编织袋包装，唛头注明分店名称、产品名称+规格+数量、内有透明防潮袋包装
5.执行标准：GB18401-2010《国家纺织产品基本安全技术规范》，GB/T22800-2023《星级旅游饭店用纺织品》</t>
  </si>
  <si>
    <t>被套1.2M床</t>
  </si>
  <si>
    <t>195×240
（洗后尺寸）</t>
  </si>
  <si>
    <t>1.纯白，TC400针，100%棉，精梳丝光贡缎面料
2.经纱*纬纱，80S*80S230*(100+100)超柔面料
3.三边飞边2英寸(5厘米)
4.底部开口：底部距边2英寸(5厘米)两边各缝16英寸(40厘米),中间开口
5.尺寸符合酒店床垫大小，尺寸符合酒店羽绒被规格，面料缩水率需控制在5%以内；
6.标签要求：供应商名称，酒店名称及logo、生产日期。
7.包装：编织袋包装，唛头注明分店名称、产品名称+规格+数量、内有透明防潮袋包装
8.执行标准：GB18401-2010《国家纺织产品基本安全技术规范》，GB/T22800-2023《星级旅游饭店用纺织品》</t>
  </si>
  <si>
    <t>被套1.8M床</t>
  </si>
  <si>
    <t>255×240
（洗后尺寸）</t>
  </si>
  <si>
    <t>床单1.2M床</t>
  </si>
  <si>
    <t>220×300
（洗后尺寸）</t>
  </si>
  <si>
    <t>1.纯白，TC400，100%棉，精梳丝光贡缎面料
2.经纱*纬纱，80S*80S230*(100+100)超柔面料
3.四面宽窄边0.6cm、1cm
4.交货尺寸视雷迪森酒店及度假酒店床垫高
度而定，面料缩水率需控制在5%以内；
5.标签要求：供应商名称，酒店名称及logo、生产日期。
6.包装：编织袋包装，唛头注明分店名称、产品名称+规格+数量、内有透明防潮袋包装
7.执行标准：GB18401-2010《国家纺织产品基本安全技术规范》，GB/T22800-2023《星级旅游饭店用纺织品》</t>
  </si>
  <si>
    <t>床单1.8M床</t>
  </si>
  <si>
    <t>280×300
（洗后尺寸）</t>
  </si>
  <si>
    <t>面巾</t>
  </si>
  <si>
    <t>75×40cm,180g
(洗后尺寸）</t>
  </si>
  <si>
    <t>1.颜色：白色
2.成分：100%棉
3.结构：16s平织螺旋，16s/1*21s/2*16s/1小缎边工艺
4.标签要求：供应商名称，酒店名称及logo、生产日期。
5.包装：编织袋包装，唛头注明分店名称、产品名称+规格+数量、内有透明防潮袋包装；
6.执行标准：GB18401-2010《国家纺织产品基本安全技术规范》GB/T22800-2023《星级旅游饭店用纺织品》</t>
  </si>
  <si>
    <t>浴巾</t>
  </si>
  <si>
    <t>150×80cm,800g
(洗后尺寸）</t>
  </si>
  <si>
    <t>33×33cm,60g
(洗后尺寸）</t>
  </si>
  <si>
    <t>地巾</t>
  </si>
  <si>
    <t>50×80cm,450g
(洗后尺寸）</t>
  </si>
  <si>
    <t>1.颜色：白色
2.成分：100%棉
3.结构：32s/2平织，32s/2*21s/2*16s/1
4.标签要求：供应商名称，酒店名称及logo、生产日期。
5.包装：编织袋包装，唛头注明分店名称、产品名称+规格+数量、内有透明防潮袋包装；
6.执行标准：GB18401-2010《国家纺织产品基本安全技术规范》GB/T22800-2023《星级旅游饭店用纺织品》</t>
  </si>
  <si>
    <t>浴衣</t>
  </si>
  <si>
    <t>L＝118cm</t>
  </si>
  <si>
    <t>1.颜色：多色
2.面料：双层浴衣，外层环保材料华达尼，内层100%超细纤维吸水材料
3.制作工艺：双层青果领，两侧加口袋
4.标签要求：供应商名称，酒店名称及logo、生产日期。
5.包装：编织袋包装，唛头注明分店名称、产品名称+规格+数量、内有透明防潮袋包装
6.执行标准：GB18401-2010《国家纺织产品基本安全技术规范》，GB/T22800-2023《星级旅游饭店用纺织品》</t>
  </si>
  <si>
    <t>儿童浴袍</t>
  </si>
  <si>
    <t>l＝86cm</t>
  </si>
  <si>
    <t>特殊枕芯</t>
  </si>
  <si>
    <t>君澜之梦四种</t>
  </si>
  <si>
    <t>荞麦、薰衣草、决明子、记忆枕</t>
  </si>
  <si>
    <t>抱枕芯</t>
  </si>
  <si>
    <t>直径45×45长</t>
  </si>
  <si>
    <t>1.颜色：白色
2.成分：100%棉
3.结构：40S*40S110*90平纹布，内填充散棉550g
4.标签要求：供应商名称，酒店名称及logo、生产日期。
5.包装：编织袋包装，唛头注明分店名称、产品名称+规格+数量、内有透明防潮袋包装；
6.执行标准：GB18401-2010《国家纺织产品基本安全技术规范》GB/T22800-2023《星级旅游饭店用纺织品》</t>
  </si>
  <si>
    <t>抱枕套</t>
  </si>
  <si>
    <t>洗衣袋</t>
  </si>
  <si>
    <t>60×40cm</t>
  </si>
  <si>
    <t>1.颜色：本白色
2.成分：100%棉
3.结构：帆布/C21S/2*C10S/70*42/平纹，双边拉绳款，绣logo
4.标签要求：供应商名称，酒店名称及logo、生产日期。
5.包装：编织袋包装，唛头注明分店名称、产品名称+规格+数量、内有透明防潮袋包装；
6.执行标准：GB18401-2010《国家纺织产品基本安全技术规范》GB/T22800-2023《星级旅游饭店用纺织品》</t>
  </si>
  <si>
    <t>婴儿床单</t>
  </si>
  <si>
    <t>130×95cm</t>
  </si>
  <si>
    <t>经纱*纬纱，80S*60S200*(92+92)超柔面料，四周叠边</t>
  </si>
  <si>
    <t>婴儿枕</t>
  </si>
  <si>
    <t>40×25cm</t>
  </si>
  <si>
    <t>面料纱支：40s*40s/133*100漂白防羽处理，内充超级纤维赛羽绒250g</t>
  </si>
  <si>
    <t>婴儿枕袋</t>
  </si>
  <si>
    <t>45×30cm</t>
  </si>
  <si>
    <t>经纱*纬纱，80S*60S200*(92+92)超柔面料，无飞边压舌式，压舌8cm</t>
  </si>
  <si>
    <t>婴儿被</t>
  </si>
  <si>
    <t>125×75cm</t>
  </si>
  <si>
    <t>面料纱支：40s*40s/133*100漂白防羽处理，内充超级纤维仿鹅绒300g/m2</t>
  </si>
  <si>
    <t>婴儿被套</t>
  </si>
  <si>
    <t xml:space="preserve"> 130×85cm</t>
  </si>
  <si>
    <t>经纱*纬纱，80S*60S200*(92+92)超柔面料，被尾飞边</t>
  </si>
  <si>
    <t>婴儿枕头内衬</t>
  </si>
  <si>
    <t>43×27cm</t>
  </si>
  <si>
    <t>经纱*纬纱，40S*40S110*90平纹面料，信封款，压舌8cm</t>
  </si>
  <si>
    <t>婴儿床护垫</t>
  </si>
  <si>
    <t xml:space="preserve"> 65×115cm</t>
  </si>
  <si>
    <t>面料：40S*40S/110*90，三防面料，具有防水防油易去污功能，填充物：
140g/m²聚酯纤维无胶棉</t>
  </si>
  <si>
    <t>婚房用品</t>
  </si>
  <si>
    <t>同1.8米床</t>
  </si>
  <si>
    <t>红色全棉，60S*40S300TC提花面料</t>
  </si>
  <si>
    <t>手提袋</t>
  </si>
  <si>
    <t>45*35cm</t>
  </si>
  <si>
    <t>本白色,100%棉,帆布/C21S/2*C10S/70*42/平纹，双耳手提款，绣logo</t>
  </si>
  <si>
    <t>台布大红</t>
  </si>
  <si>
    <r>
      <rPr>
        <sz val="10"/>
        <color indexed="8"/>
        <rFont val="宋体"/>
        <charset val="134"/>
      </rPr>
      <t>2.6</t>
    </r>
    <r>
      <rPr>
        <sz val="10"/>
        <color indexed="8"/>
        <rFont val="宋体"/>
        <charset val="134"/>
      </rPr>
      <t>米台面</t>
    </r>
  </si>
  <si>
    <t>面料：100%化纤， 高精密双色印染加捻丝密度：107*27，330g/㎡,色牢度：高温高压着色，高温定型不易变形脱色，耐洗色牢度变色≧4,沾色≧3缩水率：预缩处理后不缩水。优点：双面双色可用，垂感好、耐洗涤</t>
  </si>
  <si>
    <t>宴会</t>
  </si>
  <si>
    <t>台布金黄色</t>
  </si>
  <si>
    <t>快</t>
  </si>
  <si>
    <t>台布米白</t>
  </si>
  <si>
    <t>台布寿宴主桌</t>
  </si>
  <si>
    <t>台布婚宴主桌（龙凤）（双喜）</t>
  </si>
  <si>
    <t>台布宝宝台布（男宝 女宝)各6条</t>
  </si>
  <si>
    <t>2米台面</t>
  </si>
  <si>
    <t>主题转盘套白</t>
  </si>
  <si>
    <t>1.2米转盘</t>
  </si>
  <si>
    <t>面料：92%涤+8%氨纶，半哑光四面弹空气层。喷水机电子龙头纬纱梭织，三层结构，平缸环保活性染色、高温二次定型不起球。克重：330g/㎡工艺：主题印花原创设计不侵权</t>
  </si>
  <si>
    <t>台布宝宝台布（男宝 女宝)</t>
  </si>
  <si>
    <t>各30条</t>
  </si>
  <si>
    <r>
      <rPr>
        <sz val="10"/>
        <color indexed="8"/>
        <rFont val="宋体"/>
        <charset val="134"/>
      </rPr>
      <t>3.6</t>
    </r>
    <r>
      <rPr>
        <sz val="10"/>
        <color indexed="8"/>
        <rFont val="宋体"/>
        <charset val="134"/>
      </rPr>
      <t>米台面</t>
    </r>
  </si>
  <si>
    <t>面料：棉麻面料克重：300g/㎡,色牢度：高温染色定型缩水率：预缩处理后不缩水。面料特点：耐皂洗、色泽正、不缩水</t>
  </si>
  <si>
    <t>5.4米组合桌</t>
  </si>
  <si>
    <t>椅套男宝 女宝</t>
  </si>
  <si>
    <t>按样椅</t>
  </si>
  <si>
    <t>俏青春运动型面料420g/㎡张力好防烟洞扩散，垂感好不起皱不起球、出厂经整烫定型洗后免烫不变形【样式设计】：版型极简，椅背镶腰平整考究，后片开衩如燕尾服板正挺括。</t>
  </si>
  <si>
    <t>男女各150条</t>
  </si>
  <si>
    <t>椅套大红</t>
  </si>
  <si>
    <t>椅套白色</t>
  </si>
  <si>
    <t>椅套金色</t>
  </si>
  <si>
    <t>椅套龙凤</t>
  </si>
  <si>
    <t>面料：俏青春420g/㎡免烫，张力好防烟洞扩散，洗涤寿命500次以上【样式】椅套帽单面主题绣花，主题颜色跟婚宴主桌配套特点：主题鲜明、套取方便、洗后免烫</t>
  </si>
  <si>
    <t>椅套结蓝色</t>
  </si>
  <si>
    <t>面料：92%涤+8%氨纶，半哑光四面弹空气层。喷水机电子龙头纬纱梭织，三层结构，平缸环保活性染色、高温二次定型不起球。克重：330g/㎡颜色：同台布工艺：双层一字交叉</t>
  </si>
  <si>
    <t>椅套结红色</t>
  </si>
  <si>
    <t>椅套结紫色</t>
  </si>
  <si>
    <t>西式婚宴主桌台布米白、蓝色双面</t>
  </si>
  <si>
    <t>8m*2.4m</t>
  </si>
  <si>
    <t>面料：高精密缎面加厚克重：330g/㎡工艺：单面印花样式：双层花边曲线</t>
  </si>
  <si>
    <t>4.5m*2.4m</t>
  </si>
  <si>
    <t>2.7m*2.4m</t>
  </si>
  <si>
    <t>西式宴会桌旗</t>
  </si>
  <si>
    <t>7.92M*0.36M</t>
  </si>
  <si>
    <t>4.26M*0.36M</t>
  </si>
  <si>
    <t>长条桌（IBM桌）台尼双色，墨绿+咖啡色 (桌套）</t>
  </si>
  <si>
    <t>183*50*75</t>
  </si>
  <si>
    <t>原料配比：超柔超细短纤
染整工艺：高温高压着色，高温定型，双面双色复合，磨毛处理。克重：550g/㎡
面料特点：手感细腻，垂感平整，防静电工艺：锁细边车缝双面可用</t>
  </si>
  <si>
    <t>183*100*75</t>
  </si>
  <si>
    <t>100*100*75</t>
  </si>
  <si>
    <t xml:space="preserve">选样"原料配比：超柔超细短纤
染整工艺：高温高压着色，高温定型，双面双色复合，磨毛处理。克重：550g/㎡
面料特点：手感细腻，垂感平整，防静电   工艺：锁细边车缝双面可用 "
</t>
  </si>
  <si>
    <t>VIP台尼双色，墨绿+咖啡色（3连张）</t>
  </si>
  <si>
    <t>6m*1.9m</t>
  </si>
  <si>
    <t>VIP台尼双色，墨绿+咖啡色（2连张)</t>
  </si>
  <si>
    <t>4.2m*1.9m</t>
  </si>
  <si>
    <t>VIP台尼双色，墨绿+咖啡色（张)</t>
  </si>
  <si>
    <t xml:space="preserve">2.75m*1.9m
</t>
  </si>
  <si>
    <t>VIP台尼双色，墨绿+咖啡色(5连）</t>
  </si>
  <si>
    <t>9.6m*1.9m</t>
  </si>
  <si>
    <t>AbIong桌桌套（大红）</t>
  </si>
  <si>
    <t>AbIong桌桌套（米白）</t>
  </si>
  <si>
    <t>AbIong桌桌套（金色）</t>
  </si>
  <si>
    <t>小方巾30*30 cm</t>
  </si>
  <si>
    <r>
      <rPr>
        <sz val="10"/>
        <color indexed="8"/>
        <rFont val="宋体"/>
        <charset val="134"/>
      </rPr>
      <t>60</t>
    </r>
    <r>
      <rPr>
        <sz val="10"/>
        <color indexed="8"/>
        <rFont val="宋体"/>
        <charset val="134"/>
      </rPr>
      <t>克</t>
    </r>
  </si>
  <si>
    <t>客用口布米白</t>
  </si>
  <si>
    <t>51*51cm</t>
  </si>
  <si>
    <t>客用口布大红</t>
  </si>
  <si>
    <t>客用口布金色</t>
  </si>
  <si>
    <t xml:space="preserve">选样面料：棉麻面料  克重：300g/㎡,                              色牢度：高温染色定型                                 缩水率：预缩处理后不缩水。                            面料特点：耐皂洗、色泽正、不缩水
</t>
  </si>
  <si>
    <t>客用口布银灰（包厢）</t>
  </si>
  <si>
    <t>55*55</t>
  </si>
  <si>
    <t>包厢</t>
  </si>
  <si>
    <t>客用口布香槟金（包厢）</t>
  </si>
  <si>
    <t>客用口布宝宝口布（男 女）</t>
  </si>
  <si>
    <t>客用口布白色（全日制餐厅）</t>
  </si>
  <si>
    <t>服务口布（全棉）白色/蓝色/红</t>
  </si>
  <si>
    <t>50*70</t>
  </si>
  <si>
    <t>PVC台垫1</t>
  </si>
  <si>
    <t>30.5*40.5 cm</t>
  </si>
  <si>
    <t>PVC台垫2</t>
  </si>
  <si>
    <t>PVC台垫</t>
  </si>
  <si>
    <t>45*30cm</t>
  </si>
  <si>
    <t>台裙米白</t>
  </si>
  <si>
    <t>5.4m*0.75m</t>
  </si>
  <si>
    <t>面料： 150D×150D+丝光棉克重：280g/㎡工艺：工字褶/两头加捆扎点特点：光泽正、垂坠挺括、不褪色不缩水不起皱</t>
  </si>
  <si>
    <t>台裙大红</t>
  </si>
  <si>
    <t>台裙金色</t>
  </si>
  <si>
    <t xml:space="preserve">舞台台裙红色40 </t>
  </si>
  <si>
    <t>740*40</t>
  </si>
  <si>
    <t xml:space="preserve">舞台台裙红色60 </t>
  </si>
  <si>
    <t>740*60</t>
  </si>
  <si>
    <t>舞台台裙灰色 40</t>
  </si>
  <si>
    <t>舞台台裙灰色 60</t>
  </si>
  <si>
    <t>装饰沙曼</t>
  </si>
  <si>
    <r>
      <rPr>
        <sz val="10"/>
        <color indexed="8"/>
        <rFont val="宋体"/>
        <charset val="134"/>
      </rPr>
      <t>3</t>
    </r>
    <r>
      <rPr>
        <sz val="10"/>
        <color indexed="8"/>
        <rFont val="宋体"/>
        <charset val="134"/>
      </rPr>
      <t>色（各10条）280*40</t>
    </r>
  </si>
  <si>
    <t>座椅服装套</t>
  </si>
  <si>
    <t>按椅形</t>
  </si>
  <si>
    <t>送餐车台布</t>
  </si>
  <si>
    <t>根据餐车定样</t>
  </si>
  <si>
    <t>餐盘垫布</t>
  </si>
  <si>
    <t>选定餐盘来做</t>
  </si>
  <si>
    <t>圆托盘垫</t>
  </si>
  <si>
    <t>麻面材质双层复合功能：防滑防污洗后平整不脱层不散边</t>
  </si>
  <si>
    <t>方托盘垫</t>
  </si>
  <si>
    <t>45*65</t>
  </si>
  <si>
    <t>制服类别</t>
  </si>
  <si>
    <t>行政</t>
  </si>
  <si>
    <t>厅面</t>
  </si>
  <si>
    <t>管家</t>
  </si>
  <si>
    <t>销售</t>
  </si>
  <si>
    <t>工程</t>
  </si>
  <si>
    <t>备号</t>
  </si>
  <si>
    <t>合计/人</t>
  </si>
  <si>
    <t>合计/套（2套/人）</t>
  </si>
  <si>
    <t>总经理</t>
  </si>
  <si>
    <t>总经理（夏装）</t>
  </si>
  <si>
    <t>部门总监/经理</t>
  </si>
  <si>
    <t>部门总监/经理（夏装）</t>
  </si>
  <si>
    <t>主管/制服</t>
  </si>
  <si>
    <t>主管/制服（夏装）</t>
  </si>
  <si>
    <t>领班/行政人员</t>
  </si>
  <si>
    <t>领班/行政人员（夏装）</t>
  </si>
  <si>
    <t>销售经理制服</t>
  </si>
  <si>
    <t>销售经理制服（夏装）</t>
  </si>
  <si>
    <t>前台/总机/财务收银/商务中心员工制服</t>
  </si>
  <si>
    <t>前台/总机/财务收银/商务中心员工制服（夏装）</t>
  </si>
  <si>
    <t>礼宾制服</t>
  </si>
  <si>
    <t>礼宾制服（夏装）</t>
  </si>
  <si>
    <t>工程制服</t>
  </si>
  <si>
    <t>工程制服（夏装）</t>
  </si>
  <si>
    <t>保安制服</t>
  </si>
  <si>
    <t>保安制服（夏装）</t>
  </si>
  <si>
    <t>楼层制服</t>
  </si>
  <si>
    <t>楼层制服（夏装）</t>
  </si>
  <si>
    <t>PA制服</t>
  </si>
  <si>
    <t>PA制服（夏装）</t>
  </si>
  <si>
    <t>洗衣房制服</t>
  </si>
  <si>
    <t>洗衣房制服（夏装）</t>
  </si>
  <si>
    <t>中餐厅服务员制服</t>
  </si>
  <si>
    <t>中餐厅服务员制服（夏装）</t>
  </si>
  <si>
    <t>中餐厅迎宾制服</t>
  </si>
  <si>
    <t>中餐厅迎宾制服（夏装）</t>
  </si>
  <si>
    <t>西餐厅/大堂吧/酒吧服务员制服</t>
  </si>
  <si>
    <t>西餐厅/大堂吧/酒吧服务员制服（夏装）</t>
  </si>
  <si>
    <t>君澜大使制服（款式一）</t>
  </si>
  <si>
    <t>君澜大使制服（款式二）</t>
  </si>
  <si>
    <t>君澜大使制服（款式三）</t>
  </si>
  <si>
    <t>君澜大使制服（夏装 款式一）</t>
  </si>
  <si>
    <t>君澜大使制服（夏装 款式二）</t>
  </si>
  <si>
    <t>君澜大使制服（夏装 款式三）</t>
  </si>
  <si>
    <t>高宴师（款式一）</t>
  </si>
  <si>
    <t>高宴师（款式二）</t>
  </si>
  <si>
    <t>高宴师（夏装 款式一）</t>
  </si>
  <si>
    <t>高宴师（夏装 款式二）</t>
  </si>
  <si>
    <t>宴会礼仪旗袍</t>
  </si>
  <si>
    <t>政务礼仪旗袍</t>
  </si>
  <si>
    <t>宴会服务员（临时工）</t>
  </si>
  <si>
    <t>宴会服务员（临时工）（夏装）</t>
  </si>
  <si>
    <t>厨师长制服</t>
  </si>
  <si>
    <t>厨师/管事制服</t>
  </si>
  <si>
    <t>救生员</t>
  </si>
  <si>
    <t>救生员（夏装）</t>
  </si>
  <si>
    <t>康体员工制服</t>
  </si>
  <si>
    <t>康体员工制服（夏装）</t>
  </si>
  <si>
    <t>行政大衣</t>
  </si>
  <si>
    <t>普通大衣</t>
  </si>
  <si>
    <t>皮鞋</t>
  </si>
  <si>
    <t>电工鞋</t>
  </si>
  <si>
    <t>布鞋</t>
  </si>
  <si>
    <t>水鞋</t>
  </si>
  <si>
    <t>厨师鞋</t>
  </si>
  <si>
    <t>头花发网</t>
  </si>
  <si>
    <t>短袜（黑）</t>
  </si>
  <si>
    <t>短袜（女，肉色）</t>
  </si>
  <si>
    <t>连裤长袜（女）</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</si>
</sst>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0_ ;_ [$￥-804]* \-#,##0.00_ ;_ [$￥-804]* &quot;-&quot;??_ ;_ @_ "/>
    <numFmt numFmtId="177" formatCode="[$-F800]dddd\,\ mmmm\ dd\,\ yyyy"/>
    <numFmt numFmtId="178" formatCode="0_ "/>
    <numFmt numFmtId="179" formatCode="_ * #,##0_ ;_ * \-#,##0_ ;_ * &quot;-&quot;??_ ;_ @_ "/>
    <numFmt numFmtId="180" formatCode="0.00_ "/>
    <numFmt numFmtId="181" formatCode="#,##0_ "/>
  </numFmts>
  <fonts count="51">
    <font>
      <sz val="11"/>
      <color theme="1"/>
      <name val="宋体"/>
      <charset val="134"/>
      <scheme val="minor"/>
    </font>
    <font>
      <sz val="12"/>
      <name val="宋体"/>
      <charset val="134"/>
    </font>
    <font>
      <b/>
      <sz val="11"/>
      <color rgb="FF000000"/>
      <name val="宋体"/>
      <charset val="134"/>
    </font>
    <font>
      <sz val="11"/>
      <color theme="1"/>
      <name val="宋体"/>
      <charset val="134"/>
    </font>
    <font>
      <u/>
      <sz val="12"/>
      <color rgb="FF0000FF"/>
      <name val="宋体"/>
      <charset val="134"/>
    </font>
    <font>
      <b/>
      <sz val="12"/>
      <color theme="0"/>
      <name val="宋体"/>
      <charset val="134"/>
    </font>
    <font>
      <b/>
      <sz val="10"/>
      <name val="宋体"/>
      <charset val="134"/>
    </font>
    <font>
      <b/>
      <sz val="9"/>
      <color rgb="FF000000"/>
      <name val="宋体"/>
      <charset val="134"/>
    </font>
    <font>
      <b/>
      <sz val="9"/>
      <name val="宋体"/>
      <charset val="134"/>
    </font>
    <font>
      <sz val="9"/>
      <color theme="1"/>
      <name val="宋体"/>
      <charset val="134"/>
    </font>
    <font>
      <sz val="9"/>
      <name val="宋体"/>
      <charset val="134"/>
    </font>
    <font>
      <sz val="9"/>
      <color rgb="FF000000"/>
      <name val="宋体"/>
      <charset val="134"/>
    </font>
    <font>
      <b/>
      <sz val="11"/>
      <color theme="1"/>
      <name val="宋体"/>
      <charset val="134"/>
    </font>
    <font>
      <sz val="10"/>
      <name val="宋体"/>
      <charset val="134"/>
    </font>
    <font>
      <sz val="10"/>
      <color theme="1"/>
      <name val="宋体"/>
      <charset val="134"/>
    </font>
    <font>
      <b/>
      <sz val="10"/>
      <color rgb="FF000000"/>
      <name val="宋体"/>
      <charset val="134"/>
    </font>
    <font>
      <sz val="10"/>
      <color rgb="FF000000"/>
      <name val="宋体"/>
      <charset val="134"/>
    </font>
    <font>
      <b/>
      <sz val="12"/>
      <name val="宋体"/>
      <charset val="134"/>
    </font>
    <font>
      <u/>
      <sz val="10"/>
      <color rgb="FF800080"/>
      <name val="宋体"/>
      <charset val="134"/>
    </font>
    <font>
      <u/>
      <sz val="12"/>
      <color rgb="FF800080"/>
      <name val="宋体"/>
      <charset val="134"/>
    </font>
    <font>
      <sz val="12"/>
      <name val="SimSun"/>
      <charset val="134"/>
    </font>
    <font>
      <sz val="12"/>
      <color rgb="FF000000"/>
      <name val="Arial"/>
      <charset val="0"/>
    </font>
    <font>
      <sz val="12"/>
      <name val="宋体"/>
      <charset val="134"/>
      <scheme val="minor"/>
    </font>
    <font>
      <sz val="12"/>
      <color theme="1"/>
      <name val="宋体"/>
      <charset val="134"/>
      <scheme val="minor"/>
    </font>
    <font>
      <b/>
      <sz val="10"/>
      <color theme="1"/>
      <name val="宋体"/>
      <charset val="134"/>
    </font>
    <font>
      <sz val="12"/>
      <color rgb="FF000000"/>
      <name val="宋体"/>
      <charset val="134"/>
    </font>
    <font>
      <b/>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Geneva"/>
      <charset val="134"/>
    </font>
    <font>
      <sz val="10"/>
      <name val="Arial"/>
      <charset val="134"/>
    </font>
    <font>
      <sz val="10"/>
      <color indexed="8"/>
      <name val="宋体"/>
      <charset val="134"/>
    </font>
    <font>
      <sz val="12"/>
      <name val="Arial"/>
      <charset val="0"/>
    </font>
    <font>
      <b/>
      <sz val="10"/>
      <name val="Times New Roman"/>
      <charset val="134"/>
    </font>
  </fonts>
  <fills count="37">
    <fill>
      <patternFill patternType="none"/>
    </fill>
    <fill>
      <patternFill patternType="gray125"/>
    </fill>
    <fill>
      <patternFill patternType="solid">
        <fgColor theme="8" tint="-0.249946592608417"/>
        <bgColor indexed="64"/>
      </patternFill>
    </fill>
    <fill>
      <patternFill patternType="solid">
        <fgColor rgb="FFFFFFFF"/>
        <bgColor indexed="64"/>
      </patternFill>
    </fill>
    <fill>
      <patternFill patternType="solid">
        <fgColor theme="0" tint="-0.249946592608417"/>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000000"/>
      </left>
      <right style="medium">
        <color auto="1"/>
      </right>
      <top style="thin">
        <color rgb="FF000000"/>
      </top>
      <bottom style="thin">
        <color rgb="FF000000"/>
      </bottom>
      <diagonal/>
    </border>
    <border>
      <left/>
      <right style="medium">
        <color auto="1"/>
      </right>
      <top/>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7" fillId="0" borderId="0">
      <alignment vertical="center"/>
    </xf>
    <xf numFmtId="0" fontId="28" fillId="0" borderId="0">
      <alignment vertical="center"/>
    </xf>
    <xf numFmtId="0" fontId="0" fillId="6" borderId="30">
      <alignment vertical="center"/>
    </xf>
    <xf numFmtId="0" fontId="29" fillId="0" borderId="0">
      <alignment vertical="center"/>
    </xf>
    <xf numFmtId="0" fontId="30" fillId="0" borderId="0">
      <alignment vertical="center"/>
    </xf>
    <xf numFmtId="0" fontId="31" fillId="0" borderId="0">
      <alignment vertical="center"/>
    </xf>
    <xf numFmtId="0" fontId="32" fillId="0" borderId="31">
      <alignment vertical="center"/>
    </xf>
    <xf numFmtId="0" fontId="33" fillId="0" borderId="31">
      <alignment vertical="center"/>
    </xf>
    <xf numFmtId="0" fontId="34" fillId="0" borderId="32">
      <alignment vertical="center"/>
    </xf>
    <xf numFmtId="0" fontId="34" fillId="0" borderId="0">
      <alignment vertical="center"/>
    </xf>
    <xf numFmtId="0" fontId="35" fillId="7" borderId="33">
      <alignment vertical="center"/>
    </xf>
    <xf numFmtId="0" fontId="36" fillId="8" borderId="34">
      <alignment vertical="center"/>
    </xf>
    <xf numFmtId="0" fontId="37" fillId="8" borderId="33">
      <alignment vertical="center"/>
    </xf>
    <xf numFmtId="0" fontId="38" fillId="9" borderId="35">
      <alignment vertical="center"/>
    </xf>
    <xf numFmtId="0" fontId="39" fillId="0" borderId="36">
      <alignment vertical="center"/>
    </xf>
    <xf numFmtId="0" fontId="40" fillId="0" borderId="37">
      <alignment vertical="center"/>
    </xf>
    <xf numFmtId="0" fontId="41" fillId="10" borderId="0">
      <alignment vertical="center"/>
    </xf>
    <xf numFmtId="0" fontId="42" fillId="11" borderId="0">
      <alignment vertical="center"/>
    </xf>
    <xf numFmtId="0" fontId="43" fillId="12" borderId="0">
      <alignment vertical="center"/>
    </xf>
    <xf numFmtId="0" fontId="44" fillId="13" borderId="0">
      <alignment vertical="center"/>
    </xf>
    <xf numFmtId="0" fontId="45" fillId="14" borderId="0">
      <alignment vertical="center"/>
    </xf>
    <xf numFmtId="0" fontId="45" fillId="15" borderId="0">
      <alignment vertical="center"/>
    </xf>
    <xf numFmtId="0" fontId="44" fillId="16" borderId="0">
      <alignment vertical="center"/>
    </xf>
    <xf numFmtId="0" fontId="44" fillId="17" borderId="0">
      <alignment vertical="center"/>
    </xf>
    <xf numFmtId="0" fontId="45" fillId="18" borderId="0">
      <alignment vertical="center"/>
    </xf>
    <xf numFmtId="0" fontId="45" fillId="19" borderId="0">
      <alignment vertical="center"/>
    </xf>
    <xf numFmtId="0" fontId="44" fillId="20" borderId="0">
      <alignment vertical="center"/>
    </xf>
    <xf numFmtId="0" fontId="44" fillId="21" borderId="0">
      <alignment vertical="center"/>
    </xf>
    <xf numFmtId="0" fontId="45" fillId="22" borderId="0">
      <alignment vertical="center"/>
    </xf>
    <xf numFmtId="0" fontId="45" fillId="23" borderId="0">
      <alignment vertical="center"/>
    </xf>
    <xf numFmtId="0" fontId="44" fillId="24" borderId="0">
      <alignment vertical="center"/>
    </xf>
    <xf numFmtId="0" fontId="44" fillId="25" borderId="0">
      <alignment vertical="center"/>
    </xf>
    <xf numFmtId="0" fontId="45" fillId="26" borderId="0">
      <alignment vertical="center"/>
    </xf>
    <xf numFmtId="0" fontId="45" fillId="27" borderId="0">
      <alignment vertical="center"/>
    </xf>
    <xf numFmtId="0" fontId="44" fillId="28" borderId="0">
      <alignment vertical="center"/>
    </xf>
    <xf numFmtId="0" fontId="44" fillId="29" borderId="0">
      <alignment vertical="center"/>
    </xf>
    <xf numFmtId="0" fontId="45" fillId="30" borderId="0">
      <alignment vertical="center"/>
    </xf>
    <xf numFmtId="0" fontId="45" fillId="31" borderId="0">
      <alignment vertical="center"/>
    </xf>
    <xf numFmtId="0" fontId="44" fillId="32" borderId="0">
      <alignment vertical="center"/>
    </xf>
    <xf numFmtId="0" fontId="44" fillId="33" borderId="0">
      <alignment vertical="center"/>
    </xf>
    <xf numFmtId="0" fontId="45" fillId="34" borderId="0">
      <alignment vertical="center"/>
    </xf>
    <xf numFmtId="0" fontId="45" fillId="35" borderId="0">
      <alignment vertical="center"/>
    </xf>
    <xf numFmtId="0" fontId="44" fillId="36" borderId="0">
      <alignment vertical="center"/>
    </xf>
    <xf numFmtId="0" fontId="3" fillId="0" borderId="0">
      <alignment vertical="center"/>
    </xf>
    <xf numFmtId="0" fontId="46" fillId="0" borderId="0"/>
    <xf numFmtId="43" fontId="1" fillId="0" borderId="0" applyFont="0" applyFill="0" applyBorder="0" applyAlignment="0" applyProtection="0"/>
    <xf numFmtId="0" fontId="1" fillId="0" borderId="0"/>
    <xf numFmtId="176" fontId="1" fillId="0" borderId="0"/>
    <xf numFmtId="177" fontId="47" fillId="0" borderId="0"/>
    <xf numFmtId="0" fontId="1" fillId="0" borderId="0"/>
    <xf numFmtId="0" fontId="47" fillId="0" borderId="0" applyNumberFormat="0" applyFont="0" applyFill="0" applyBorder="0" applyAlignment="0" applyProtection="0"/>
    <xf numFmtId="0" fontId="46" fillId="0" borderId="0"/>
    <xf numFmtId="0" fontId="1" fillId="0" borderId="0"/>
  </cellStyleXfs>
  <cellXfs count="271">
    <xf numFmtId="0" fontId="0" fillId="0" borderId="0" xfId="0" applyAlignment="1">
      <alignment vertical="center"/>
    </xf>
    <xf numFmtId="0" fontId="1" fillId="0" borderId="0" xfId="0" applyFont="1" applyFill="1" applyAlignment="1">
      <alignment vertical="center"/>
    </xf>
    <xf numFmtId="0" fontId="2" fillId="0" borderId="0" xfId="49" applyFont="1">
      <alignment vertical="center"/>
    </xf>
    <xf numFmtId="0" fontId="3" fillId="0" borderId="0" xfId="49" applyAlignment="1">
      <alignment horizontal="center" vertical="center"/>
    </xf>
    <xf numFmtId="0" fontId="1" fillId="0" borderId="0" xfId="49" applyFont="1" applyAlignment="1">
      <alignment horizontal="center" vertical="center"/>
    </xf>
    <xf numFmtId="0" fontId="3" fillId="0" borderId="0" xfId="49">
      <alignment vertical="center"/>
    </xf>
    <xf numFmtId="0" fontId="4" fillId="0" borderId="0" xfId="6" applyFont="1" applyFill="1" applyAlignment="1" applyProtection="1">
      <alignment horizontal="left" vertical="center"/>
    </xf>
    <xf numFmtId="0" fontId="5" fillId="2" borderId="0" xfId="0" applyFont="1" applyFill="1" applyAlignment="1">
      <alignment horizontal="center" vertical="center"/>
    </xf>
    <xf numFmtId="0" fontId="6" fillId="0" borderId="0" xfId="0" applyFont="1" applyFill="1" applyAlignment="1">
      <alignment vertical="center"/>
    </xf>
    <xf numFmtId="31" fontId="6" fillId="0" borderId="0" xfId="0" applyNumberFormat="1" applyFont="1" applyFill="1" applyAlignment="1">
      <alignment vertical="center" wrapText="1"/>
    </xf>
    <xf numFmtId="0" fontId="1" fillId="0" borderId="0" xfId="0" applyFont="1" applyFill="1" applyAlignment="1">
      <alignment vertical="center" wrapText="1"/>
    </xf>
    <xf numFmtId="0" fontId="7" fillId="0" borderId="1" xfId="49" applyFont="1" applyBorder="1" applyAlignment="1">
      <alignment horizontal="center" vertical="center"/>
    </xf>
    <xf numFmtId="0" fontId="8" fillId="0" borderId="2" xfId="49" applyFont="1" applyBorder="1" applyAlignment="1">
      <alignment horizontal="center" vertical="center" wrapText="1"/>
    </xf>
    <xf numFmtId="0" fontId="7" fillId="0" borderId="2" xfId="49" applyFont="1" applyBorder="1" applyAlignment="1">
      <alignment horizontal="center" vertical="center"/>
    </xf>
    <xf numFmtId="0" fontId="7" fillId="0" borderId="2" xfId="49" applyFont="1" applyFill="1" applyBorder="1" applyAlignment="1">
      <alignment horizontal="center" vertical="center"/>
    </xf>
    <xf numFmtId="0" fontId="9" fillId="0" borderId="3" xfId="49" applyFont="1" applyBorder="1" applyAlignment="1">
      <alignment horizontal="center" vertical="center"/>
    </xf>
    <xf numFmtId="0" fontId="10" fillId="0" borderId="4" xfId="49" applyFont="1" applyBorder="1" applyAlignment="1">
      <alignment horizontal="left" vertical="center"/>
    </xf>
    <xf numFmtId="0" fontId="9" fillId="0" borderId="4" xfId="49" applyFont="1" applyBorder="1" applyAlignment="1">
      <alignment horizontal="center" vertical="center"/>
    </xf>
    <xf numFmtId="0" fontId="11" fillId="0" borderId="4" xfId="49" applyFont="1" applyBorder="1" applyAlignment="1">
      <alignment horizontal="left" vertical="center"/>
    </xf>
    <xf numFmtId="0" fontId="10" fillId="0" borderId="4" xfId="49" applyFont="1" applyBorder="1" applyAlignment="1">
      <alignment horizontal="left" vertical="center" wrapText="1"/>
    </xf>
    <xf numFmtId="0" fontId="10" fillId="0" borderId="4" xfId="49" applyFont="1" applyBorder="1" applyAlignment="1">
      <alignment horizontal="center" vertical="center"/>
    </xf>
    <xf numFmtId="0" fontId="11" fillId="0" borderId="4" xfId="49" applyFont="1" applyBorder="1" applyAlignment="1">
      <alignment horizontal="left" vertical="center" wrapText="1"/>
    </xf>
    <xf numFmtId="0" fontId="9" fillId="0" borderId="5" xfId="49" applyFont="1" applyBorder="1" applyAlignment="1">
      <alignment horizontal="center" vertical="center"/>
    </xf>
    <xf numFmtId="0" fontId="10" fillId="0" borderId="6" xfId="49" applyFont="1" applyBorder="1" applyAlignment="1">
      <alignment horizontal="center" vertical="center"/>
    </xf>
    <xf numFmtId="0" fontId="9" fillId="0" borderId="6" xfId="49" applyFont="1" applyBorder="1" applyAlignment="1">
      <alignment horizontal="center" vertical="center"/>
    </xf>
    <xf numFmtId="178" fontId="9" fillId="0" borderId="6" xfId="49" applyNumberFormat="1" applyFont="1" applyBorder="1" applyAlignment="1">
      <alignment horizontal="center" vertical="center"/>
    </xf>
    <xf numFmtId="0" fontId="12" fillId="0" borderId="0" xfId="49" applyFont="1" applyAlignment="1">
      <alignment horizontal="left" vertical="center"/>
    </xf>
    <xf numFmtId="0" fontId="13" fillId="0" borderId="0" xfId="0" applyFont="1" applyFill="1" applyAlignment="1"/>
    <xf numFmtId="0" fontId="14" fillId="3" borderId="0" xfId="0" applyFont="1" applyFill="1" applyAlignment="1">
      <alignment vertical="center"/>
    </xf>
    <xf numFmtId="0" fontId="14" fillId="3"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wrapText="1"/>
    </xf>
    <xf numFmtId="0" fontId="1" fillId="0" borderId="0" xfId="0" applyFont="1" applyFill="1" applyBorder="1" applyAlignment="1">
      <alignment vertical="center" wrapText="1"/>
    </xf>
    <xf numFmtId="0" fontId="5" fillId="2" borderId="0"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7"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8"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1" fillId="0" borderId="9" xfId="0" applyFont="1" applyFill="1" applyBorder="1" applyAlignment="1"/>
    <xf numFmtId="0" fontId="1" fillId="4" borderId="4" xfId="0" applyFont="1" applyFill="1" applyBorder="1" applyAlignment="1">
      <alignment horizontal="center" vertical="center"/>
    </xf>
    <xf numFmtId="0" fontId="1" fillId="4" borderId="10" xfId="0" applyFont="1" applyFill="1" applyBorder="1" applyAlignment="1">
      <alignment horizontal="center" vertical="center"/>
    </xf>
    <xf numFmtId="0" fontId="13" fillId="0" borderId="3" xfId="0" applyFont="1" applyFill="1" applyBorder="1" applyAlignment="1">
      <alignment horizontal="center" vertical="center"/>
    </xf>
    <xf numFmtId="0" fontId="10" fillId="0" borderId="4" xfId="0" applyFont="1" applyFill="1" applyBorder="1" applyAlignment="1">
      <alignment vertical="center" wrapText="1"/>
    </xf>
    <xf numFmtId="0" fontId="10"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10" xfId="0" applyFont="1" applyFill="1" applyBorder="1" applyAlignment="1">
      <alignment wrapText="1"/>
    </xf>
    <xf numFmtId="0" fontId="16" fillId="0" borderId="11" xfId="0" applyFont="1" applyFill="1" applyBorder="1" applyAlignment="1">
      <alignment horizontal="center" vertical="center" wrapText="1"/>
    </xf>
    <xf numFmtId="0" fontId="13" fillId="0" borderId="4" xfId="0" applyFont="1" applyFill="1" applyBorder="1" applyAlignment="1"/>
    <xf numFmtId="0" fontId="10" fillId="0" borderId="4" xfId="0" applyFont="1" applyFill="1" applyBorder="1" applyAlignment="1">
      <alignment horizontal="center" vertical="center" wrapText="1"/>
    </xf>
    <xf numFmtId="178" fontId="10" fillId="0" borderId="4" xfId="0" applyNumberFormat="1" applyFont="1" applyFill="1" applyBorder="1" applyAlignment="1">
      <alignment horizontal="center" vertical="center" wrapText="1"/>
    </xf>
    <xf numFmtId="0" fontId="11" fillId="0" borderId="4" xfId="0" applyFont="1" applyFill="1" applyBorder="1" applyAlignment="1">
      <alignment vertical="center" wrapText="1"/>
    </xf>
    <xf numFmtId="0" fontId="13" fillId="0" borderId="10" xfId="0" applyFont="1" applyFill="1" applyBorder="1" applyAlignment="1">
      <alignment vertical="center" wrapText="1"/>
    </xf>
    <xf numFmtId="0" fontId="10" fillId="0" borderId="4" xfId="0" applyFont="1" applyFill="1" applyBorder="1" applyAlignment="1">
      <alignment vertical="center"/>
    </xf>
    <xf numFmtId="0" fontId="16" fillId="0" borderId="4" xfId="0" applyFont="1" applyFill="1" applyBorder="1" applyAlignment="1">
      <alignment horizontal="center" vertical="center" wrapText="1"/>
    </xf>
    <xf numFmtId="0" fontId="16" fillId="3" borderId="4" xfId="49" applyFont="1" applyFill="1" applyBorder="1" applyAlignment="1">
      <alignment vertical="center" wrapText="1"/>
    </xf>
    <xf numFmtId="0" fontId="16" fillId="3" borderId="4" xfId="0" applyFont="1" applyFill="1" applyBorder="1" applyAlignment="1">
      <alignment horizontal="center" vertical="center" wrapText="1"/>
    </xf>
    <xf numFmtId="49" fontId="14" fillId="3" borderId="4" xfId="49" applyNumberFormat="1" applyFont="1" applyFill="1" applyBorder="1" applyAlignment="1">
      <alignment horizontal="center" vertical="center" wrapText="1"/>
    </xf>
    <xf numFmtId="49" fontId="13" fillId="0" borderId="11" xfId="0" applyNumberFormat="1" applyFont="1" applyFill="1" applyBorder="1" applyAlignment="1">
      <alignment vertical="top" wrapText="1"/>
    </xf>
    <xf numFmtId="0" fontId="14" fillId="3" borderId="4" xfId="0" applyFont="1" applyFill="1" applyBorder="1" applyAlignment="1">
      <alignment vertical="center"/>
    </xf>
    <xf numFmtId="43" fontId="14" fillId="3" borderId="4" xfId="0" applyNumberFormat="1" applyFont="1" applyFill="1" applyBorder="1" applyAlignment="1">
      <alignment horizontal="center" vertical="center" wrapText="1"/>
    </xf>
    <xf numFmtId="0" fontId="14" fillId="0" borderId="4" xfId="49" applyFont="1" applyBorder="1" applyAlignment="1">
      <alignment horizontal="center" vertical="center" wrapText="1"/>
    </xf>
    <xf numFmtId="49" fontId="16" fillId="3" borderId="4" xfId="49" applyNumberFormat="1" applyFont="1" applyFill="1" applyBorder="1" applyAlignment="1">
      <alignment horizontal="center" vertical="center" wrapText="1"/>
    </xf>
    <xf numFmtId="0" fontId="16" fillId="3" borderId="4" xfId="0" applyFont="1" applyFill="1" applyBorder="1" applyAlignment="1">
      <alignment vertical="center" wrapText="1"/>
    </xf>
    <xf numFmtId="49" fontId="16" fillId="0" borderId="11" xfId="0" applyNumberFormat="1" applyFont="1" applyFill="1" applyBorder="1" applyAlignment="1">
      <alignment horizontal="center" vertical="top" wrapText="1"/>
    </xf>
    <xf numFmtId="43" fontId="16" fillId="3" borderId="4" xfId="1" applyFont="1" applyFill="1" applyBorder="1" applyAlignment="1">
      <alignment vertical="center" wrapText="1"/>
    </xf>
    <xf numFmtId="0" fontId="14" fillId="3" borderId="4" xfId="0" applyFont="1" applyFill="1" applyBorder="1" applyAlignment="1">
      <alignment horizontal="center" vertical="center" wrapText="1"/>
    </xf>
    <xf numFmtId="49" fontId="16" fillId="3" borderId="4" xfId="49" applyNumberFormat="1" applyFont="1" applyFill="1" applyBorder="1" applyAlignment="1">
      <alignment vertical="center" wrapText="1"/>
    </xf>
    <xf numFmtId="0" fontId="16" fillId="3" borderId="10" xfId="0" applyFont="1" applyFill="1" applyBorder="1" applyAlignment="1">
      <alignment horizontal="center" vertical="center" wrapText="1"/>
    </xf>
    <xf numFmtId="0" fontId="14" fillId="3" borderId="4" xfId="0" applyFont="1" applyFill="1" applyBorder="1" applyAlignment="1">
      <alignment vertical="center" wrapText="1"/>
    </xf>
    <xf numFmtId="0" fontId="14" fillId="0" borderId="4" xfId="0" applyFont="1" applyFill="1" applyBorder="1" applyAlignment="1">
      <alignment horizontal="center" vertical="center" wrapText="1"/>
    </xf>
    <xf numFmtId="49" fontId="14" fillId="3" borderId="4" xfId="49" applyNumberFormat="1" applyFont="1" applyFill="1" applyBorder="1" applyAlignment="1">
      <alignment vertical="center" wrapText="1"/>
    </xf>
    <xf numFmtId="0" fontId="14" fillId="3" borderId="4" xfId="58" applyFont="1" applyFill="1" applyBorder="1" applyAlignment="1">
      <alignment horizontal="center" vertical="center" wrapText="1"/>
    </xf>
    <xf numFmtId="0" fontId="16" fillId="0" borderId="4" xfId="0" applyFont="1" applyFill="1" applyBorder="1" applyAlignment="1">
      <alignment vertical="center" wrapText="1"/>
    </xf>
    <xf numFmtId="0" fontId="16" fillId="3" borderId="12" xfId="0" applyFont="1" applyFill="1" applyBorder="1" applyAlignment="1">
      <alignment vertical="center" wrapText="1"/>
    </xf>
    <xf numFmtId="0" fontId="16" fillId="3" borderId="12" xfId="0" applyFont="1" applyFill="1" applyBorder="1" applyAlignment="1">
      <alignment horizontal="center" vertical="center" wrapText="1"/>
    </xf>
    <xf numFmtId="49" fontId="14" fillId="3" borderId="12" xfId="49" applyNumberFormat="1" applyFont="1" applyFill="1" applyBorder="1" applyAlignment="1">
      <alignment horizontal="center" vertical="center" wrapText="1"/>
    </xf>
    <xf numFmtId="0" fontId="14" fillId="3" borderId="12" xfId="0" applyFont="1" applyFill="1" applyBorder="1" applyAlignment="1">
      <alignment vertical="center"/>
    </xf>
    <xf numFmtId="0" fontId="14" fillId="3" borderId="6" xfId="0" applyFont="1" applyFill="1" applyBorder="1" applyAlignment="1">
      <alignment vertical="center"/>
    </xf>
    <xf numFmtId="43" fontId="14" fillId="3" borderId="6" xfId="0" applyNumberFormat="1" applyFont="1" applyFill="1" applyBorder="1" applyAlignment="1">
      <alignment horizontal="center" vertical="center" wrapText="1"/>
    </xf>
    <xf numFmtId="0" fontId="13" fillId="0" borderId="5" xfId="0" applyFont="1" applyFill="1" applyBorder="1" applyAlignment="1">
      <alignment horizontal="center"/>
    </xf>
    <xf numFmtId="0" fontId="13" fillId="0" borderId="6" xfId="0" applyFont="1" applyFill="1" applyBorder="1" applyAlignment="1">
      <alignment horizontal="center"/>
    </xf>
    <xf numFmtId="0" fontId="14" fillId="3" borderId="13" xfId="0" applyFont="1" applyFill="1" applyBorder="1" applyAlignment="1">
      <alignment vertical="center"/>
    </xf>
    <xf numFmtId="0" fontId="14" fillId="3" borderId="14" xfId="0" applyFont="1" applyFill="1" applyBorder="1" applyAlignment="1">
      <alignment vertical="center"/>
    </xf>
    <xf numFmtId="0" fontId="14" fillId="3" borderId="15" xfId="0" applyFont="1" applyFill="1" applyBorder="1" applyAlignment="1">
      <alignment vertical="center"/>
    </xf>
    <xf numFmtId="178" fontId="14" fillId="3" borderId="15" xfId="0" applyNumberFormat="1" applyFont="1" applyFill="1" applyBorder="1" applyAlignment="1">
      <alignment vertical="center"/>
    </xf>
    <xf numFmtId="0" fontId="16" fillId="3" borderId="16" xfId="0" applyFont="1" applyFill="1" applyBorder="1" applyAlignment="1">
      <alignment horizontal="center" vertical="center" wrapText="1"/>
    </xf>
    <xf numFmtId="0" fontId="17" fillId="0" borderId="0" xfId="0" applyFont="1" applyFill="1" applyAlignment="1">
      <alignment horizontal="left" vertical="center"/>
    </xf>
    <xf numFmtId="0" fontId="1" fillId="0" borderId="0" xfId="0" applyFont="1" applyFill="1" applyAlignment="1"/>
    <xf numFmtId="0" fontId="1" fillId="0" borderId="0" xfId="0" applyFont="1" applyFill="1" applyAlignment="1">
      <alignment horizontal="center"/>
    </xf>
    <xf numFmtId="0" fontId="1" fillId="0" borderId="0" xfId="0" applyFont="1" applyFill="1" applyBorder="1" applyAlignment="1"/>
    <xf numFmtId="0" fontId="1" fillId="0" borderId="0" xfId="0" applyFont="1" applyFill="1" applyAlignment="1">
      <alignment horizontal="center" vertical="center"/>
    </xf>
    <xf numFmtId="0" fontId="6" fillId="0" borderId="0" xfId="0" applyFont="1" applyFill="1" applyAlignment="1">
      <alignment horizontal="center" vertical="center"/>
    </xf>
    <xf numFmtId="0" fontId="1" fillId="4" borderId="8" xfId="0" applyFont="1" applyFill="1" applyBorder="1" applyAlignment="1">
      <alignment horizontal="center" vertical="center"/>
    </xf>
    <xf numFmtId="0" fontId="13" fillId="0" borderId="4" xfId="0" applyFont="1" applyFill="1" applyBorder="1" applyAlignment="1">
      <alignment horizontal="left" vertical="center" wrapText="1"/>
    </xf>
    <xf numFmtId="0" fontId="13" fillId="0" borderId="4" xfId="0" applyFont="1" applyFill="1" applyBorder="1" applyAlignment="1">
      <alignment horizontal="center"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16" fillId="0" borderId="4" xfId="0" applyFont="1" applyFill="1" applyBorder="1" applyAlignment="1">
      <alignment horizontal="center" vertical="center"/>
    </xf>
    <xf numFmtId="0" fontId="13" fillId="0" borderId="4" xfId="56" applyNumberFormat="1" applyFont="1" applyFill="1" applyBorder="1" applyAlignment="1">
      <alignment horizontal="center" vertical="center" wrapText="1" shrinkToFit="1"/>
    </xf>
    <xf numFmtId="0" fontId="16" fillId="0" borderId="17" xfId="0" applyFont="1" applyFill="1" applyBorder="1" applyAlignment="1">
      <alignment vertical="center" wrapText="1"/>
    </xf>
    <xf numFmtId="0" fontId="1" fillId="0" borderId="4" xfId="0" applyFont="1" applyFill="1" applyBorder="1" applyAlignment="1">
      <alignment vertical="center"/>
    </xf>
    <xf numFmtId="0" fontId="16" fillId="0" borderId="18" xfId="0" applyFont="1" applyFill="1" applyBorder="1" applyAlignment="1">
      <alignment vertical="center" wrapText="1"/>
    </xf>
    <xf numFmtId="0" fontId="13" fillId="0" borderId="4" xfId="57" applyFont="1" applyFill="1" applyBorder="1" applyAlignment="1">
      <alignment horizontal="left" vertical="center" wrapText="1"/>
    </xf>
    <xf numFmtId="0" fontId="14" fillId="0" borderId="4" xfId="0" applyFont="1" applyFill="1" applyBorder="1" applyAlignment="1">
      <alignment horizontal="center" vertical="center"/>
    </xf>
    <xf numFmtId="0" fontId="16" fillId="0" borderId="4" xfId="0" applyFont="1" applyFill="1" applyBorder="1" applyAlignment="1">
      <alignment horizontal="left" vertical="center" wrapText="1"/>
    </xf>
    <xf numFmtId="0" fontId="18" fillId="0" borderId="4" xfId="6" applyFont="1" applyFill="1" applyBorder="1" applyAlignment="1" applyProtection="1">
      <alignment vertical="center"/>
    </xf>
    <xf numFmtId="0" fontId="16" fillId="0" borderId="10" xfId="0" applyFont="1" applyFill="1" applyBorder="1" applyAlignment="1">
      <alignment horizontal="left" vertical="center" wrapText="1"/>
    </xf>
    <xf numFmtId="0" fontId="16" fillId="0" borderId="3" xfId="0" applyFont="1" applyFill="1" applyBorder="1" applyAlignment="1">
      <alignment horizontal="center" vertical="center"/>
    </xf>
    <xf numFmtId="0" fontId="16" fillId="0" borderId="4" xfId="0" applyFont="1" applyFill="1" applyBorder="1" applyAlignment="1">
      <alignment vertical="center"/>
    </xf>
    <xf numFmtId="0" fontId="16" fillId="0" borderId="4" xfId="0" applyFont="1" applyFill="1" applyBorder="1" applyAlignment="1"/>
    <xf numFmtId="0" fontId="16" fillId="0" borderId="12" xfId="0" applyFont="1" applyFill="1" applyBorder="1" applyAlignment="1">
      <alignment horizontal="center" vertical="center" wrapText="1"/>
    </xf>
    <xf numFmtId="0" fontId="16" fillId="0" borderId="19" xfId="0" applyFont="1" applyFill="1" applyBorder="1" applyAlignment="1">
      <alignment horizontal="center" vertical="center"/>
    </xf>
    <xf numFmtId="0" fontId="13" fillId="0" borderId="20" xfId="0" applyFont="1" applyFill="1" applyBorder="1" applyAlignment="1">
      <alignment vertical="center"/>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1" fillId="0" borderId="4" xfId="55" applyFont="1" applyFill="1" applyBorder="1" applyAlignment="1">
      <alignment horizontal="center" vertical="center" wrapText="1"/>
    </xf>
    <xf numFmtId="0" fontId="14" fillId="0" borderId="4" xfId="0" applyFont="1" applyFill="1" applyBorder="1" applyAlignment="1">
      <alignment horizontal="left" vertical="center" wrapText="1"/>
    </xf>
    <xf numFmtId="0" fontId="13" fillId="0" borderId="21" xfId="0" applyFont="1" applyFill="1" applyBorder="1" applyAlignment="1">
      <alignment horizontal="center"/>
    </xf>
    <xf numFmtId="0" fontId="13" fillId="0" borderId="22" xfId="0" applyFont="1" applyFill="1" applyBorder="1" applyAlignment="1">
      <alignment horizontal="center"/>
    </xf>
    <xf numFmtId="0" fontId="13" fillId="0" borderId="23" xfId="0" applyFont="1" applyFill="1" applyBorder="1" applyAlignment="1">
      <alignment horizontal="center"/>
    </xf>
    <xf numFmtId="0" fontId="13" fillId="0" borderId="23" xfId="0" applyFont="1" applyFill="1" applyBorder="1" applyAlignment="1"/>
    <xf numFmtId="0" fontId="13" fillId="0" borderId="6" xfId="0" applyFont="1" applyFill="1" applyBorder="1" applyAlignment="1"/>
    <xf numFmtId="0" fontId="13" fillId="0" borderId="15" xfId="0" applyFont="1" applyFill="1" applyBorder="1" applyAlignment="1"/>
    <xf numFmtId="0" fontId="13" fillId="0" borderId="24" xfId="0" applyFont="1" applyFill="1" applyBorder="1" applyAlignment="1"/>
    <xf numFmtId="0" fontId="1" fillId="0" borderId="0" xfId="0" applyFont="1" applyFill="1" applyAlignment="1">
      <alignment horizontal="left" vertical="center"/>
    </xf>
    <xf numFmtId="0" fontId="13" fillId="0" borderId="0" xfId="0" applyFont="1" applyFill="1" applyAlignment="1">
      <alignment vertical="center"/>
    </xf>
    <xf numFmtId="0" fontId="13" fillId="3" borderId="0" xfId="0" applyFont="1" applyFill="1" applyAlignment="1">
      <alignment vertical="center"/>
    </xf>
    <xf numFmtId="0" fontId="14" fillId="0" borderId="0" xfId="0" applyFont="1" applyFill="1" applyAlignment="1">
      <alignment vertical="center"/>
    </xf>
    <xf numFmtId="0" fontId="13" fillId="0" borderId="0" xfId="49" applyFont="1" applyFill="1" applyAlignment="1">
      <alignment horizontal="center" vertical="center"/>
    </xf>
    <xf numFmtId="0" fontId="3" fillId="0" borderId="0" xfId="49" applyFill="1" applyAlignment="1">
      <alignment horizontal="center" vertical="center"/>
    </xf>
    <xf numFmtId="0" fontId="13" fillId="0" borderId="0" xfId="50" applyFont="1" applyAlignment="1">
      <alignment vertical="center"/>
    </xf>
    <xf numFmtId="0" fontId="4" fillId="0" borderId="0" xfId="6" applyFont="1" applyFill="1" applyAlignment="1" applyProtection="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4" xfId="0" applyFont="1" applyFill="1" applyBorder="1" applyAlignment="1">
      <alignment horizontal="center" vertical="center"/>
    </xf>
    <xf numFmtId="0" fontId="16" fillId="3" borderId="3" xfId="0" applyFont="1" applyFill="1" applyBorder="1" applyAlignment="1">
      <alignment horizontal="center" vertical="center"/>
    </xf>
    <xf numFmtId="43" fontId="16" fillId="3" borderId="4" xfId="0" applyNumberFormat="1" applyFont="1" applyFill="1" applyBorder="1" applyAlignment="1" applyProtection="1">
      <alignment vertical="center"/>
      <protection locked="0"/>
    </xf>
    <xf numFmtId="43" fontId="16" fillId="3" borderId="4" xfId="0" applyNumberFormat="1" applyFont="1" applyFill="1" applyBorder="1" applyAlignment="1">
      <alignment horizontal="center" vertical="center"/>
    </xf>
    <xf numFmtId="0" fontId="16" fillId="3" borderId="4" xfId="0" applyFont="1" applyFill="1" applyBorder="1" applyAlignment="1">
      <alignment horizontal="center" vertical="center"/>
    </xf>
    <xf numFmtId="43" fontId="16" fillId="3" borderId="4" xfId="0" applyNumberFormat="1" applyFont="1" applyFill="1" applyBorder="1" applyAlignment="1" applyProtection="1">
      <alignment horizontal="center" vertical="center" wrapText="1"/>
      <protection locked="0"/>
    </xf>
    <xf numFmtId="0" fontId="0" fillId="0" borderId="4" xfId="0" applyFont="1" applyFill="1" applyBorder="1" applyAlignment="1">
      <alignment horizontal="center" vertical="center"/>
    </xf>
    <xf numFmtId="0" fontId="19" fillId="0" borderId="10" xfId="6" applyFont="1" applyBorder="1" applyAlignment="1">
      <alignment horizontal="center" vertical="center" wrapText="1"/>
    </xf>
    <xf numFmtId="0" fontId="13" fillId="0" borderId="0" xfId="49" applyFont="1" applyAlignment="1">
      <alignment horizontal="center" vertical="center"/>
    </xf>
    <xf numFmtId="0" fontId="0" fillId="0" borderId="4" xfId="0" applyFont="1" applyFill="1" applyBorder="1" applyAlignment="1">
      <alignment horizontal="center" vertical="center" wrapText="1"/>
    </xf>
    <xf numFmtId="43" fontId="16" fillId="0" borderId="4" xfId="0" applyNumberFormat="1" applyFont="1" applyFill="1" applyBorder="1" applyAlignment="1" applyProtection="1">
      <alignment horizontal="center" vertical="center" wrapText="1"/>
      <protection locked="0"/>
    </xf>
    <xf numFmtId="43" fontId="16" fillId="0" borderId="4" xfId="0" applyNumberFormat="1" applyFont="1" applyFill="1" applyBorder="1" applyAlignment="1">
      <alignment horizontal="center" vertical="center"/>
    </xf>
    <xf numFmtId="0" fontId="13" fillId="0" borderId="0" xfId="0" applyFont="1" applyFill="1" applyAlignment="1">
      <alignment horizontal="center" vertical="center" wrapText="1"/>
    </xf>
    <xf numFmtId="0" fontId="13" fillId="3" borderId="4" xfId="0" applyFont="1" applyFill="1" applyBorder="1" applyAlignment="1">
      <alignment vertical="center"/>
    </xf>
    <xf numFmtId="0" fontId="13" fillId="3" borderId="4" xfId="0" applyFont="1" applyFill="1" applyBorder="1" applyAlignment="1">
      <alignment horizontal="center" vertical="center"/>
    </xf>
    <xf numFmtId="0" fontId="1" fillId="3" borderId="0" xfId="0" applyFont="1" applyFill="1" applyAlignment="1">
      <alignment vertical="center"/>
    </xf>
    <xf numFmtId="0" fontId="0" fillId="0" borderId="0" xfId="0" applyFont="1" applyFill="1" applyAlignment="1">
      <alignment horizontal="center" vertical="center"/>
    </xf>
    <xf numFmtId="43" fontId="16" fillId="0" borderId="4" xfId="0" applyNumberFormat="1" applyFont="1" applyFill="1" applyBorder="1" applyAlignment="1" applyProtection="1">
      <alignment vertical="center"/>
      <protection locked="0"/>
    </xf>
    <xf numFmtId="0" fontId="14" fillId="0" borderId="4" xfId="0" applyFont="1" applyFill="1" applyBorder="1" applyAlignment="1">
      <alignment vertical="center"/>
    </xf>
    <xf numFmtId="43" fontId="14" fillId="0" borderId="4" xfId="0" applyNumberFormat="1" applyFont="1" applyFill="1" applyBorder="1" applyAlignment="1">
      <alignment horizontal="center" vertical="center" wrapText="1"/>
    </xf>
    <xf numFmtId="179" fontId="14" fillId="0" borderId="4" xfId="0" applyNumberFormat="1" applyFont="1" applyFill="1" applyBorder="1" applyAlignment="1">
      <alignment horizontal="center" vertical="center" wrapText="1"/>
    </xf>
    <xf numFmtId="0" fontId="14" fillId="0" borderId="0" xfId="0" applyFont="1" applyFill="1" applyAlignment="1">
      <alignment horizontal="center" vertical="center"/>
    </xf>
    <xf numFmtId="0" fontId="1" fillId="0" borderId="4" xfId="49" applyFont="1" applyFill="1" applyBorder="1" applyAlignment="1">
      <alignment horizontal="center" vertical="center" wrapText="1"/>
    </xf>
    <xf numFmtId="0" fontId="1" fillId="0" borderId="4" xfId="49" applyFont="1" applyFill="1" applyBorder="1" applyAlignment="1">
      <alignment horizontal="left" vertical="center"/>
    </xf>
    <xf numFmtId="0" fontId="1" fillId="0" borderId="10" xfId="49" applyFont="1" applyFill="1" applyBorder="1" applyAlignment="1">
      <alignment horizontal="left" vertical="center"/>
    </xf>
    <xf numFmtId="180" fontId="14" fillId="0" borderId="4" xfId="0" applyNumberFormat="1" applyFont="1" applyFill="1" applyBorder="1" applyAlignment="1">
      <alignment horizontal="center" vertical="center" wrapText="1"/>
    </xf>
    <xf numFmtId="0" fontId="14" fillId="0" borderId="10" xfId="0" applyFont="1" applyFill="1" applyBorder="1" applyAlignment="1">
      <alignment vertical="center"/>
    </xf>
    <xf numFmtId="0" fontId="20" fillId="0" borderId="11" xfId="0" applyNumberFormat="1" applyFont="1" applyFill="1" applyBorder="1" applyAlignment="1">
      <alignment horizontal="center" vertical="center" wrapText="1"/>
    </xf>
    <xf numFmtId="0" fontId="21" fillId="0" borderId="11" xfId="0" applyNumberFormat="1" applyFont="1" applyFill="1" applyBorder="1" applyAlignment="1">
      <alignment horizontal="left" vertical="top" wrapText="1"/>
    </xf>
    <xf numFmtId="0" fontId="21" fillId="0" borderId="25" xfId="0" applyNumberFormat="1" applyFont="1" applyFill="1" applyBorder="1" applyAlignment="1">
      <alignment horizontal="left" vertical="top" wrapText="1"/>
    </xf>
    <xf numFmtId="0" fontId="22" fillId="0" borderId="4" xfId="49" applyNumberFormat="1" applyFont="1" applyFill="1" applyBorder="1" applyAlignment="1">
      <alignment horizontal="center" vertical="center" wrapText="1"/>
    </xf>
    <xf numFmtId="0" fontId="22" fillId="0" borderId="10" xfId="49" applyNumberFormat="1" applyFont="1" applyFill="1" applyBorder="1" applyAlignment="1">
      <alignment horizontal="center" vertical="center" wrapText="1"/>
    </xf>
    <xf numFmtId="0" fontId="1" fillId="0" borderId="26" xfId="0" applyFont="1" applyFill="1" applyBorder="1" applyAlignment="1">
      <alignment vertical="center"/>
    </xf>
    <xf numFmtId="0" fontId="23" fillId="0" borderId="4" xfId="0" applyFont="1" applyFill="1" applyBorder="1" applyAlignment="1">
      <alignment horizontal="left" vertical="center"/>
    </xf>
    <xf numFmtId="0" fontId="23" fillId="0" borderId="10" xfId="0" applyFont="1" applyFill="1" applyBorder="1" applyAlignment="1">
      <alignment horizontal="left" vertical="center"/>
    </xf>
    <xf numFmtId="43" fontId="13" fillId="0" borderId="4" xfId="0" applyNumberFormat="1" applyFont="1" applyFill="1" applyBorder="1" applyAlignment="1">
      <alignment horizontal="center" vertical="center" wrapText="1"/>
    </xf>
    <xf numFmtId="180" fontId="13" fillId="0" borderId="4"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3" fontId="24" fillId="0" borderId="4" xfId="0" applyNumberFormat="1" applyFont="1" applyFill="1" applyBorder="1" applyAlignment="1">
      <alignment horizontal="center" vertical="center" wrapText="1"/>
    </xf>
    <xf numFmtId="0" fontId="24" fillId="0" borderId="4" xfId="0" applyFont="1" applyFill="1" applyBorder="1" applyAlignment="1">
      <alignment horizontal="center" vertical="center" wrapText="1"/>
    </xf>
    <xf numFmtId="0" fontId="1" fillId="0" borderId="0" xfId="50" applyFont="1" applyAlignment="1">
      <alignment vertical="center"/>
    </xf>
    <xf numFmtId="0" fontId="14" fillId="0" borderId="0" xfId="0" applyFont="1" applyFill="1" applyAlignment="1">
      <alignment horizontal="center" vertical="center" wrapText="1"/>
    </xf>
    <xf numFmtId="0" fontId="1" fillId="0" borderId="26" xfId="50" applyFont="1" applyBorder="1" applyAlignment="1">
      <alignment vertical="center"/>
    </xf>
    <xf numFmtId="0" fontId="1" fillId="0" borderId="0" xfId="49" applyFont="1">
      <alignment vertical="center"/>
    </xf>
    <xf numFmtId="0" fontId="1" fillId="0" borderId="10" xfId="0" applyFont="1" applyFill="1" applyBorder="1" applyAlignment="1">
      <alignment vertical="center"/>
    </xf>
    <xf numFmtId="0" fontId="1" fillId="0" borderId="11" xfId="0" applyFont="1" applyFill="1" applyBorder="1" applyAlignment="1">
      <alignment horizontal="center" vertical="center" wrapText="1"/>
    </xf>
    <xf numFmtId="0" fontId="25" fillId="0" borderId="11" xfId="0" applyFont="1" applyFill="1" applyBorder="1" applyAlignment="1">
      <alignment horizontal="left" vertical="center" wrapText="1"/>
    </xf>
    <xf numFmtId="0" fontId="25" fillId="0" borderId="25" xfId="0" applyFont="1" applyFill="1" applyBorder="1" applyAlignment="1">
      <alignment horizontal="left" vertical="center" wrapText="1"/>
    </xf>
    <xf numFmtId="43" fontId="14" fillId="0" borderId="4" xfId="1" applyFont="1" applyFill="1" applyBorder="1" applyAlignment="1">
      <alignment horizontal="center" vertical="center" wrapText="1"/>
    </xf>
    <xf numFmtId="0" fontId="1" fillId="0" borderId="20" xfId="49" applyFont="1" applyFill="1" applyBorder="1" applyAlignment="1">
      <alignment horizontal="left" vertical="center"/>
    </xf>
    <xf numFmtId="0" fontId="14" fillId="0" borderId="4" xfId="1" applyNumberFormat="1" applyFont="1" applyFill="1" applyBorder="1" applyAlignment="1">
      <alignment horizontal="center" vertical="center" wrapText="1"/>
    </xf>
    <xf numFmtId="179" fontId="16" fillId="3" borderId="4" xfId="51" applyNumberFormat="1" applyFont="1" applyFill="1" applyBorder="1" applyAlignment="1" applyProtection="1">
      <alignment horizontal="center" vertical="center" wrapText="1"/>
      <protection locked="0"/>
    </xf>
    <xf numFmtId="178" fontId="14" fillId="0" borderId="4" xfId="0" applyNumberFormat="1" applyFont="1" applyFill="1" applyBorder="1" applyAlignment="1">
      <alignment horizontal="center" vertical="center" wrapText="1"/>
    </xf>
    <xf numFmtId="181" fontId="14" fillId="0" borderId="4" xfId="0" applyNumberFormat="1" applyFont="1" applyFill="1" applyBorder="1" applyAlignment="1">
      <alignment horizontal="center" vertical="center" wrapText="1"/>
    </xf>
    <xf numFmtId="0" fontId="16" fillId="0" borderId="10" xfId="0" applyFont="1" applyFill="1" applyBorder="1" applyAlignment="1">
      <alignment vertical="center"/>
    </xf>
    <xf numFmtId="0" fontId="1" fillId="0" borderId="0" xfId="49" applyFont="1" applyFill="1">
      <alignment vertical="center"/>
    </xf>
    <xf numFmtId="58"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shrinkToFit="1"/>
    </xf>
    <xf numFmtId="43" fontId="14" fillId="0" borderId="4" xfId="50" applyNumberFormat="1" applyFont="1" applyBorder="1" applyAlignment="1">
      <alignment horizontal="center" vertical="center" wrapText="1"/>
    </xf>
    <xf numFmtId="43" fontId="14" fillId="0" borderId="4" xfId="50" applyNumberFormat="1" applyFont="1" applyFill="1" applyBorder="1" applyAlignment="1">
      <alignment horizontal="center" vertical="center" wrapText="1"/>
    </xf>
    <xf numFmtId="0" fontId="16" fillId="5" borderId="4" xfId="0" applyFont="1" applyFill="1" applyBorder="1" applyAlignment="1">
      <alignment horizontal="center" vertical="center" wrapText="1"/>
    </xf>
    <xf numFmtId="0" fontId="14" fillId="5" borderId="10" xfId="0" applyFont="1" applyFill="1" applyBorder="1" applyAlignment="1">
      <alignment vertical="center"/>
    </xf>
    <xf numFmtId="0" fontId="14" fillId="5" borderId="4" xfId="0" applyFont="1" applyFill="1" applyBorder="1" applyAlignment="1">
      <alignment horizontal="center" vertical="center" wrapText="1"/>
    </xf>
    <xf numFmtId="0" fontId="14" fillId="0" borderId="26" xfId="0" applyFont="1" applyFill="1" applyBorder="1" applyAlignment="1">
      <alignment vertical="center"/>
    </xf>
    <xf numFmtId="0" fontId="14" fillId="0" borderId="27" xfId="0" applyFont="1" applyFill="1" applyBorder="1" applyAlignment="1">
      <alignment vertical="center"/>
    </xf>
    <xf numFmtId="0" fontId="13" fillId="0" borderId="4" xfId="52" applyFont="1" applyBorder="1" applyAlignment="1">
      <alignment horizontal="center" vertical="center"/>
    </xf>
    <xf numFmtId="0" fontId="13" fillId="0" borderId="4" xfId="52" applyFont="1" applyBorder="1" applyAlignment="1">
      <alignment horizontal="center" vertical="center" wrapText="1"/>
    </xf>
    <xf numFmtId="0" fontId="13" fillId="0" borderId="4" xfId="53" applyNumberFormat="1" applyFont="1" applyBorder="1" applyAlignment="1">
      <alignment horizontal="center" vertical="center" wrapText="1"/>
    </xf>
    <xf numFmtId="0" fontId="16" fillId="0" borderId="4" xfId="54" applyNumberFormat="1" applyFont="1" applyBorder="1" applyAlignment="1" applyProtection="1">
      <alignment vertical="center" wrapText="1"/>
      <protection locked="0"/>
    </xf>
    <xf numFmtId="0" fontId="26" fillId="0" borderId="0" xfId="54" applyNumberFormat="1" applyFont="1" applyAlignment="1" applyProtection="1">
      <alignment vertical="center" wrapText="1"/>
      <protection locked="0"/>
    </xf>
    <xf numFmtId="0" fontId="1" fillId="0" borderId="0" xfId="54" applyNumberFormat="1" applyFont="1" applyAlignment="1">
      <alignment vertical="center"/>
    </xf>
    <xf numFmtId="179" fontId="16" fillId="0" borderId="4" xfId="0" applyNumberFormat="1" applyFont="1" applyFill="1" applyBorder="1" applyAlignment="1">
      <alignment horizontal="center" vertical="center"/>
    </xf>
    <xf numFmtId="0" fontId="10" fillId="0" borderId="4" xfId="49" applyFont="1" applyFill="1" applyBorder="1" applyAlignment="1">
      <alignment horizontal="center" vertical="center"/>
    </xf>
    <xf numFmtId="0" fontId="13" fillId="0" borderId="10" xfId="49" applyFont="1" applyFill="1" applyBorder="1" applyAlignment="1">
      <alignment horizontal="center" vertical="center"/>
    </xf>
    <xf numFmtId="0" fontId="10" fillId="0" borderId="4" xfId="49" applyFont="1" applyFill="1" applyBorder="1" applyAlignment="1">
      <alignment horizontal="center" vertical="center" shrinkToFit="1"/>
    </xf>
    <xf numFmtId="180" fontId="10" fillId="0" borderId="4" xfId="49" applyNumberFormat="1" applyFont="1" applyFill="1" applyBorder="1" applyAlignment="1">
      <alignment horizontal="center" vertical="center" shrinkToFit="1"/>
    </xf>
    <xf numFmtId="0" fontId="13" fillId="0" borderId="4" xfId="49" applyFont="1" applyFill="1" applyBorder="1" applyAlignment="1">
      <alignment horizontal="center" vertical="center"/>
    </xf>
    <xf numFmtId="0" fontId="11" fillId="0" borderId="4" xfId="49" applyFont="1" applyFill="1" applyBorder="1" applyAlignment="1">
      <alignment horizontal="center" vertical="center" wrapText="1"/>
    </xf>
    <xf numFmtId="0" fontId="11" fillId="0" borderId="4" xfId="49" applyFont="1" applyFill="1" applyBorder="1" applyAlignment="1">
      <alignment horizontal="center" vertical="center"/>
    </xf>
    <xf numFmtId="0" fontId="3" fillId="0" borderId="10" xfId="49" applyFill="1" applyBorder="1" applyAlignment="1">
      <alignment horizontal="center" vertical="center"/>
    </xf>
    <xf numFmtId="0" fontId="9" fillId="0" borderId="4" xfId="49" applyFont="1" applyFill="1" applyBorder="1" applyAlignment="1">
      <alignment horizontal="center" vertical="center"/>
    </xf>
    <xf numFmtId="0" fontId="3" fillId="0" borderId="4" xfId="49" applyFill="1" applyBorder="1" applyAlignment="1">
      <alignment horizontal="center" vertical="center"/>
    </xf>
    <xf numFmtId="0" fontId="3" fillId="0" borderId="4" xfId="49" applyBorder="1" applyAlignment="1">
      <alignment horizontal="center" vertical="center"/>
    </xf>
    <xf numFmtId="0" fontId="3" fillId="0" borderId="10" xfId="49" applyBorder="1" applyAlignment="1">
      <alignment horizontal="center" vertical="center"/>
    </xf>
    <xf numFmtId="180" fontId="10" fillId="3" borderId="4" xfId="49" applyNumberFormat="1" applyFont="1" applyFill="1" applyBorder="1" applyAlignment="1">
      <alignment horizontal="center" vertical="center" shrinkToFit="1"/>
    </xf>
    <xf numFmtId="0" fontId="13" fillId="0" borderId="4" xfId="49" applyFont="1" applyBorder="1" applyAlignment="1">
      <alignment horizontal="center" vertical="center"/>
    </xf>
    <xf numFmtId="0" fontId="13" fillId="0" borderId="4" xfId="50" applyFont="1" applyBorder="1" applyAlignment="1">
      <alignment horizontal="center" vertical="center"/>
    </xf>
    <xf numFmtId="0" fontId="13" fillId="0" borderId="10" xfId="50" applyFont="1" applyBorder="1" applyAlignment="1">
      <alignment vertical="center"/>
    </xf>
    <xf numFmtId="0" fontId="13" fillId="0" borderId="4" xfId="50" applyFont="1" applyBorder="1" applyAlignment="1">
      <alignment vertical="center"/>
    </xf>
    <xf numFmtId="178" fontId="13" fillId="0" borderId="4" xfId="50" applyNumberFormat="1" applyFont="1" applyBorder="1" applyAlignment="1">
      <alignment horizontal="center" vertical="center"/>
    </xf>
    <xf numFmtId="178" fontId="13" fillId="0" borderId="4" xfId="50" applyNumberFormat="1" applyFont="1" applyBorder="1" applyAlignment="1">
      <alignment vertical="center"/>
    </xf>
    <xf numFmtId="0" fontId="10" fillId="3" borderId="4" xfId="0" applyFont="1" applyFill="1" applyBorder="1" applyAlignment="1">
      <alignment horizontal="center" vertical="center"/>
    </xf>
    <xf numFmtId="0" fontId="13" fillId="0" borderId="10" xfId="0" applyFont="1" applyFill="1" applyBorder="1" applyAlignment="1"/>
    <xf numFmtId="0" fontId="10" fillId="0" borderId="4" xfId="0" applyFont="1" applyFill="1" applyBorder="1" applyAlignment="1">
      <alignment horizontal="center"/>
    </xf>
    <xf numFmtId="0" fontId="10" fillId="0" borderId="4" xfId="0" applyFont="1" applyFill="1" applyBorder="1" applyAlignment="1"/>
    <xf numFmtId="0" fontId="10" fillId="0" borderId="4" xfId="55" applyFont="1" applyBorder="1" applyAlignment="1">
      <alignment horizontal="center" vertical="center" wrapText="1"/>
    </xf>
    <xf numFmtId="0" fontId="14" fillId="0" borderId="10" xfId="49" applyFont="1" applyBorder="1" applyAlignment="1">
      <alignment horizontal="center" vertical="center"/>
    </xf>
    <xf numFmtId="0" fontId="14" fillId="0" borderId="4" xfId="49" applyFont="1" applyBorder="1" applyAlignment="1">
      <alignment horizontal="center" vertical="center"/>
    </xf>
    <xf numFmtId="0" fontId="13" fillId="0" borderId="4" xfId="49" applyFont="1" applyBorder="1" applyAlignment="1">
      <alignment horizontal="center" vertical="center" shrinkToFit="1"/>
    </xf>
    <xf numFmtId="180" fontId="13" fillId="3" borderId="4" xfId="49" applyNumberFormat="1" applyFont="1" applyFill="1" applyBorder="1" applyAlignment="1">
      <alignment horizontal="right" vertical="center" shrinkToFit="1"/>
    </xf>
    <xf numFmtId="178" fontId="13" fillId="3" borderId="4" xfId="49" applyNumberFormat="1" applyFont="1" applyFill="1" applyBorder="1" applyAlignment="1">
      <alignment horizontal="right" vertical="center" shrinkToFit="1"/>
    </xf>
    <xf numFmtId="0" fontId="13" fillId="0" borderId="12" xfId="0" applyFont="1" applyFill="1" applyBorder="1" applyAlignment="1">
      <alignment horizontal="center" vertical="center"/>
    </xf>
    <xf numFmtId="178" fontId="13" fillId="0" borderId="4" xfId="49" applyNumberFormat="1" applyFont="1" applyBorder="1" applyAlignment="1">
      <alignment horizontal="right" vertical="center" shrinkToFit="1"/>
    </xf>
    <xf numFmtId="0" fontId="14" fillId="0" borderId="19" xfId="49" applyFont="1" applyBorder="1" applyAlignment="1">
      <alignment horizontal="center" vertical="center"/>
    </xf>
    <xf numFmtId="0" fontId="13" fillId="0" borderId="11" xfId="0" applyFont="1" applyFill="1" applyBorder="1" applyAlignment="1">
      <alignment horizontal="center" vertical="center"/>
    </xf>
    <xf numFmtId="180" fontId="13" fillId="0" borderId="4" xfId="49" applyNumberFormat="1" applyFont="1" applyBorder="1" applyAlignment="1">
      <alignment horizontal="right" vertical="center" shrinkToFit="1"/>
    </xf>
    <xf numFmtId="0" fontId="1" fillId="0" borderId="4" xfId="0" applyFont="1" applyFill="1" applyBorder="1" applyAlignment="1">
      <alignment horizontal="center" vertical="center"/>
    </xf>
    <xf numFmtId="0" fontId="13" fillId="0" borderId="4" xfId="0" applyFont="1" applyFill="1" applyBorder="1" applyAlignment="1">
      <alignment horizontal="center" wrapText="1"/>
    </xf>
    <xf numFmtId="0" fontId="1" fillId="0" borderId="10" xfId="0" applyFont="1" applyFill="1" applyBorder="1" applyAlignment="1"/>
    <xf numFmtId="0" fontId="1" fillId="0" borderId="4" xfId="0" applyFont="1" applyFill="1" applyBorder="1" applyAlignment="1"/>
    <xf numFmtId="0" fontId="1" fillId="0" borderId="19" xfId="0" applyFont="1" applyFill="1" applyBorder="1" applyAlignment="1"/>
    <xf numFmtId="0" fontId="13"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4" xfId="0" applyFont="1" applyFill="1" applyBorder="1" applyAlignment="1">
      <alignment horizontal="center"/>
    </xf>
    <xf numFmtId="0" fontId="13"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1" fillId="0" borderId="12" xfId="0" applyFont="1" applyFill="1" applyBorder="1" applyAlignment="1">
      <alignment horizontal="center" vertical="center"/>
    </xf>
    <xf numFmtId="0" fontId="25" fillId="0" borderId="12" xfId="0" applyFont="1" applyFill="1" applyBorder="1" applyAlignment="1">
      <alignment horizontal="center" vertical="center"/>
    </xf>
    <xf numFmtId="0" fontId="13" fillId="0" borderId="28" xfId="0" applyFont="1" applyFill="1" applyBorder="1" applyAlignment="1">
      <alignment horizontal="center" vertical="center"/>
    </xf>
    <xf numFmtId="0" fontId="1" fillId="0" borderId="12" xfId="0" applyFont="1" applyFill="1" applyBorder="1" applyAlignment="1"/>
    <xf numFmtId="0" fontId="1" fillId="0" borderId="29" xfId="0" applyFont="1" applyFill="1" applyBorder="1" applyAlignment="1"/>
    <xf numFmtId="0" fontId="13" fillId="0" borderId="28" xfId="0" applyFont="1" applyFill="1" applyBorder="1" applyAlignment="1"/>
    <xf numFmtId="0" fontId="13" fillId="0" borderId="12" xfId="0" applyFont="1" applyFill="1" applyBorder="1" applyAlignment="1"/>
    <xf numFmtId="0" fontId="13" fillId="0" borderId="29" xfId="0" applyFont="1" applyFill="1" applyBorder="1" applyAlignment="1"/>
    <xf numFmtId="0" fontId="13" fillId="0" borderId="12" xfId="0" applyFont="1" applyFill="1" applyBorder="1" applyAlignment="1">
      <alignment horizontal="center"/>
    </xf>
    <xf numFmtId="0" fontId="16" fillId="0" borderId="28" xfId="0" applyFont="1" applyFill="1" applyBorder="1" applyAlignment="1">
      <alignment horizontal="center" vertical="center"/>
    </xf>
    <xf numFmtId="0" fontId="16" fillId="0" borderId="28" xfId="0" applyFont="1" applyFill="1" applyBorder="1" applyAlignment="1"/>
    <xf numFmtId="0" fontId="0" fillId="0" borderId="4" xfId="0" applyFont="1" applyFill="1" applyBorder="1" applyAlignment="1">
      <alignment vertical="center"/>
    </xf>
    <xf numFmtId="0" fontId="16" fillId="3" borderId="5" xfId="0" applyFont="1" applyFill="1" applyBorder="1" applyAlignment="1">
      <alignment horizontal="center" vertical="center"/>
    </xf>
    <xf numFmtId="0" fontId="13" fillId="0" borderId="6" xfId="0" applyFont="1" applyFill="1" applyBorder="1" applyAlignment="1">
      <alignment horizontal="center" vertical="center"/>
    </xf>
    <xf numFmtId="178" fontId="13" fillId="0" borderId="6" xfId="0" applyNumberFormat="1"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样式 1" xfId="50"/>
    <cellStyle name="千位分隔 2" xfId="51"/>
    <cellStyle name="常规 2 2" xfId="52"/>
    <cellStyle name="常规_Storage equipment" xfId="53"/>
    <cellStyle name="Normal 2 2" xfId="54"/>
    <cellStyle name="常规 3" xfId="55"/>
    <cellStyle name="常规 36" xfId="56"/>
    <cellStyle name="样式 1 2 2 3" xfId="57"/>
    <cellStyle name="常规_Sheet1" xfId="58"/>
  </cellStyles>
  <dxfs count="2">
    <dxf>
      <font>
        <color theme="0"/>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582.jpeg"/><Relationship Id="rId8" Type="http://schemas.openxmlformats.org/officeDocument/2006/relationships/image" Target="media/image581.png"/><Relationship Id="rId7" Type="http://schemas.openxmlformats.org/officeDocument/2006/relationships/image" Target="media/image580.png"/><Relationship Id="rId6" Type="http://schemas.openxmlformats.org/officeDocument/2006/relationships/image" Target="media/image579.png"/><Relationship Id="rId54" Type="http://schemas.openxmlformats.org/officeDocument/2006/relationships/image" Target="media/image627.jpeg"/><Relationship Id="rId53" Type="http://schemas.openxmlformats.org/officeDocument/2006/relationships/image" Target="media/image626.jpeg"/><Relationship Id="rId52" Type="http://schemas.openxmlformats.org/officeDocument/2006/relationships/image" Target="media/image625.jpeg"/><Relationship Id="rId51" Type="http://schemas.openxmlformats.org/officeDocument/2006/relationships/image" Target="media/image624.jpeg"/><Relationship Id="rId50" Type="http://schemas.openxmlformats.org/officeDocument/2006/relationships/image" Target="media/image623.png"/><Relationship Id="rId5" Type="http://schemas.openxmlformats.org/officeDocument/2006/relationships/image" Target="media/image578.png"/><Relationship Id="rId49" Type="http://schemas.openxmlformats.org/officeDocument/2006/relationships/image" Target="media/image622.jpeg"/><Relationship Id="rId48" Type="http://schemas.openxmlformats.org/officeDocument/2006/relationships/image" Target="media/image621.jpeg"/><Relationship Id="rId47" Type="http://schemas.openxmlformats.org/officeDocument/2006/relationships/image" Target="media/image620.jpeg"/><Relationship Id="rId46" Type="http://schemas.openxmlformats.org/officeDocument/2006/relationships/image" Target="media/image619.jpeg"/><Relationship Id="rId45" Type="http://schemas.openxmlformats.org/officeDocument/2006/relationships/image" Target="media/image618.png"/><Relationship Id="rId44" Type="http://schemas.openxmlformats.org/officeDocument/2006/relationships/image" Target="media/image617.jpeg"/><Relationship Id="rId43" Type="http://schemas.openxmlformats.org/officeDocument/2006/relationships/image" Target="media/image616.jpeg"/><Relationship Id="rId42" Type="http://schemas.openxmlformats.org/officeDocument/2006/relationships/image" Target="media/image615.jpeg"/><Relationship Id="rId41" Type="http://schemas.openxmlformats.org/officeDocument/2006/relationships/image" Target="media/image614.jpeg"/><Relationship Id="rId40" Type="http://schemas.openxmlformats.org/officeDocument/2006/relationships/image" Target="media/image613.jpeg"/><Relationship Id="rId4" Type="http://schemas.openxmlformats.org/officeDocument/2006/relationships/image" Target="media/image577.jpeg"/><Relationship Id="rId39" Type="http://schemas.openxmlformats.org/officeDocument/2006/relationships/image" Target="media/image612.jpeg"/><Relationship Id="rId38" Type="http://schemas.openxmlformats.org/officeDocument/2006/relationships/image" Target="media/image611.jpeg"/><Relationship Id="rId37" Type="http://schemas.openxmlformats.org/officeDocument/2006/relationships/image" Target="media/image610.jpeg"/><Relationship Id="rId36" Type="http://schemas.openxmlformats.org/officeDocument/2006/relationships/image" Target="media/image609.jpeg"/><Relationship Id="rId35" Type="http://schemas.openxmlformats.org/officeDocument/2006/relationships/image" Target="media/image608.jpeg"/><Relationship Id="rId34" Type="http://schemas.openxmlformats.org/officeDocument/2006/relationships/image" Target="media/image607.png"/><Relationship Id="rId33" Type="http://schemas.openxmlformats.org/officeDocument/2006/relationships/image" Target="media/image606.jpeg"/><Relationship Id="rId32" Type="http://schemas.openxmlformats.org/officeDocument/2006/relationships/image" Target="media/image605.jpeg"/><Relationship Id="rId31" Type="http://schemas.openxmlformats.org/officeDocument/2006/relationships/image" Target="media/image604.jpeg"/><Relationship Id="rId30" Type="http://schemas.openxmlformats.org/officeDocument/2006/relationships/image" Target="media/image603.jpeg"/><Relationship Id="rId3" Type="http://schemas.openxmlformats.org/officeDocument/2006/relationships/image" Target="media/image576.png"/><Relationship Id="rId29" Type="http://schemas.openxmlformats.org/officeDocument/2006/relationships/image" Target="media/image602.jpeg"/><Relationship Id="rId28" Type="http://schemas.openxmlformats.org/officeDocument/2006/relationships/image" Target="media/image601.jpeg"/><Relationship Id="rId27" Type="http://schemas.openxmlformats.org/officeDocument/2006/relationships/image" Target="media/image600.png"/><Relationship Id="rId26" Type="http://schemas.openxmlformats.org/officeDocument/2006/relationships/image" Target="media/image599.jpeg"/><Relationship Id="rId25" Type="http://schemas.openxmlformats.org/officeDocument/2006/relationships/image" Target="media/image598.jpeg"/><Relationship Id="rId24" Type="http://schemas.openxmlformats.org/officeDocument/2006/relationships/image" Target="media/image597.jpeg"/><Relationship Id="rId23" Type="http://schemas.openxmlformats.org/officeDocument/2006/relationships/image" Target="media/image596.jpeg"/><Relationship Id="rId22" Type="http://schemas.openxmlformats.org/officeDocument/2006/relationships/image" Target="media/image595.jpeg"/><Relationship Id="rId21" Type="http://schemas.openxmlformats.org/officeDocument/2006/relationships/image" Target="media/image594.png"/><Relationship Id="rId20" Type="http://schemas.openxmlformats.org/officeDocument/2006/relationships/image" Target="media/image593.png"/><Relationship Id="rId2" Type="http://schemas.openxmlformats.org/officeDocument/2006/relationships/image" Target="media/image575.png"/><Relationship Id="rId19" Type="http://schemas.openxmlformats.org/officeDocument/2006/relationships/image" Target="media/image592.jpeg"/><Relationship Id="rId18" Type="http://schemas.openxmlformats.org/officeDocument/2006/relationships/image" Target="media/image591.png"/><Relationship Id="rId17" Type="http://schemas.openxmlformats.org/officeDocument/2006/relationships/image" Target="media/image590.jpeg"/><Relationship Id="rId16" Type="http://schemas.openxmlformats.org/officeDocument/2006/relationships/image" Target="media/image589.png"/><Relationship Id="rId15" Type="http://schemas.openxmlformats.org/officeDocument/2006/relationships/image" Target="media/image588.jpeg"/><Relationship Id="rId14" Type="http://schemas.openxmlformats.org/officeDocument/2006/relationships/image" Target="media/image587.png"/><Relationship Id="rId13" Type="http://schemas.openxmlformats.org/officeDocument/2006/relationships/image" Target="media/image586.jpeg"/><Relationship Id="rId12" Type="http://schemas.openxmlformats.org/officeDocument/2006/relationships/image" Target="media/image585.png"/><Relationship Id="rId11" Type="http://schemas.openxmlformats.org/officeDocument/2006/relationships/image" Target="media/image584.png"/><Relationship Id="rId10" Type="http://schemas.openxmlformats.org/officeDocument/2006/relationships/image" Target="media/image583.png"/><Relationship Id="rId1" Type="http://schemas.openxmlformats.org/officeDocument/2006/relationships/image" Target="media/image574.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jpeg"/><Relationship Id="rId98" Type="http://schemas.openxmlformats.org/officeDocument/2006/relationships/image" Target="../media/image98.jpeg"/><Relationship Id="rId97" Type="http://schemas.openxmlformats.org/officeDocument/2006/relationships/image" Target="../media/image97.jpeg"/><Relationship Id="rId96" Type="http://schemas.openxmlformats.org/officeDocument/2006/relationships/image" Target="../media/image96.png"/><Relationship Id="rId95" Type="http://schemas.openxmlformats.org/officeDocument/2006/relationships/image" Target="../media/image95.jpeg"/><Relationship Id="rId94" Type="http://schemas.openxmlformats.org/officeDocument/2006/relationships/image" Target="../media/image94.jpeg"/><Relationship Id="rId93" Type="http://schemas.openxmlformats.org/officeDocument/2006/relationships/image" Target="../media/image93.jpeg"/><Relationship Id="rId92" Type="http://schemas.openxmlformats.org/officeDocument/2006/relationships/image" Target="../media/image92.jpeg"/><Relationship Id="rId91" Type="http://schemas.openxmlformats.org/officeDocument/2006/relationships/image" Target="../media/image91.jpeg"/><Relationship Id="rId90" Type="http://schemas.openxmlformats.org/officeDocument/2006/relationships/image" Target="../media/image90.jpeg"/><Relationship Id="rId9" Type="http://schemas.openxmlformats.org/officeDocument/2006/relationships/image" Target="../media/image9.jpeg"/><Relationship Id="rId89" Type="http://schemas.openxmlformats.org/officeDocument/2006/relationships/image" Target="../media/image89.jpeg"/><Relationship Id="rId88" Type="http://schemas.openxmlformats.org/officeDocument/2006/relationships/image" Target="../media/image88.jpeg"/><Relationship Id="rId87" Type="http://schemas.openxmlformats.org/officeDocument/2006/relationships/image" Target="../media/image87.jpeg"/><Relationship Id="rId86" Type="http://schemas.openxmlformats.org/officeDocument/2006/relationships/image" Target="../media/image86.jpeg"/><Relationship Id="rId85" Type="http://schemas.openxmlformats.org/officeDocument/2006/relationships/image" Target="../media/image85.jpeg"/><Relationship Id="rId84" Type="http://schemas.openxmlformats.org/officeDocument/2006/relationships/image" Target="../media/image84.jpeg"/><Relationship Id="rId83" Type="http://schemas.openxmlformats.org/officeDocument/2006/relationships/image" Target="../media/image83.jpeg"/><Relationship Id="rId82" Type="http://schemas.openxmlformats.org/officeDocument/2006/relationships/image" Target="../media/image82.jpeg"/><Relationship Id="rId81" Type="http://schemas.openxmlformats.org/officeDocument/2006/relationships/image" Target="../media/image81.png"/><Relationship Id="rId80" Type="http://schemas.openxmlformats.org/officeDocument/2006/relationships/image" Target="../media/image80.pn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jpeg"/><Relationship Id="rId76" Type="http://schemas.openxmlformats.org/officeDocument/2006/relationships/image" Target="../media/image76.jpeg"/><Relationship Id="rId75" Type="http://schemas.openxmlformats.org/officeDocument/2006/relationships/image" Target="../media/image75.jpeg"/><Relationship Id="rId74" Type="http://schemas.openxmlformats.org/officeDocument/2006/relationships/image" Target="../media/image74.jpeg"/><Relationship Id="rId73" Type="http://schemas.openxmlformats.org/officeDocument/2006/relationships/image" Target="../media/image73.jpeg"/><Relationship Id="rId72" Type="http://schemas.openxmlformats.org/officeDocument/2006/relationships/image" Target="../media/image72.jpeg"/><Relationship Id="rId71" Type="http://schemas.openxmlformats.org/officeDocument/2006/relationships/image" Target="../media/image71.jpeg"/><Relationship Id="rId70" Type="http://schemas.openxmlformats.org/officeDocument/2006/relationships/image" Target="../media/image70.jpeg"/><Relationship Id="rId7" Type="http://schemas.openxmlformats.org/officeDocument/2006/relationships/image" Target="../media/image7.jpeg"/><Relationship Id="rId69" Type="http://schemas.openxmlformats.org/officeDocument/2006/relationships/image" Target="../media/image69.jpeg"/><Relationship Id="rId68" Type="http://schemas.openxmlformats.org/officeDocument/2006/relationships/image" Target="../media/image68.jpeg"/><Relationship Id="rId67" Type="http://schemas.openxmlformats.org/officeDocument/2006/relationships/image" Target="../media/image67.jpeg"/><Relationship Id="rId66" Type="http://schemas.openxmlformats.org/officeDocument/2006/relationships/image" Target="../media/image66.png"/><Relationship Id="rId65" Type="http://schemas.openxmlformats.org/officeDocument/2006/relationships/image" Target="../media/image65.jpeg"/><Relationship Id="rId64" Type="http://schemas.openxmlformats.org/officeDocument/2006/relationships/image" Target="../media/image64.jpeg"/><Relationship Id="rId63" Type="http://schemas.openxmlformats.org/officeDocument/2006/relationships/image" Target="../media/image63.jpeg"/><Relationship Id="rId62" Type="http://schemas.openxmlformats.org/officeDocument/2006/relationships/image" Target="../media/image62.jpeg"/><Relationship Id="rId61" Type="http://schemas.openxmlformats.org/officeDocument/2006/relationships/image" Target="../media/image61.jpeg"/><Relationship Id="rId60" Type="http://schemas.openxmlformats.org/officeDocument/2006/relationships/image" Target="../media/image60.jpeg"/><Relationship Id="rId6" Type="http://schemas.openxmlformats.org/officeDocument/2006/relationships/image" Target="../media/image6.png"/><Relationship Id="rId59" Type="http://schemas.openxmlformats.org/officeDocument/2006/relationships/image" Target="../media/image59.jpeg"/><Relationship Id="rId58" Type="http://schemas.openxmlformats.org/officeDocument/2006/relationships/image" Target="../media/image58.jpeg"/><Relationship Id="rId57" Type="http://schemas.openxmlformats.org/officeDocument/2006/relationships/image" Target="../media/image57.jpeg"/><Relationship Id="rId56" Type="http://schemas.openxmlformats.org/officeDocument/2006/relationships/image" Target="../media/image56.jpeg"/><Relationship Id="rId55" Type="http://schemas.openxmlformats.org/officeDocument/2006/relationships/image" Target="../media/image55.jpeg"/><Relationship Id="rId54" Type="http://schemas.openxmlformats.org/officeDocument/2006/relationships/image" Target="../media/image54.jpeg"/><Relationship Id="rId53" Type="http://schemas.openxmlformats.org/officeDocument/2006/relationships/image" Target="../media/image53.jpe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jpeg"/><Relationship Id="rId485" Type="http://schemas.openxmlformats.org/officeDocument/2006/relationships/image" Target="../media/image485.png"/><Relationship Id="rId484" Type="http://schemas.openxmlformats.org/officeDocument/2006/relationships/image" Target="../media/image484.png"/><Relationship Id="rId483" Type="http://schemas.openxmlformats.org/officeDocument/2006/relationships/image" Target="../media/image483.png"/><Relationship Id="rId482" Type="http://schemas.openxmlformats.org/officeDocument/2006/relationships/image" Target="../media/image482.png"/><Relationship Id="rId481" Type="http://schemas.openxmlformats.org/officeDocument/2006/relationships/image" Target="../media/image481.png"/><Relationship Id="rId480" Type="http://schemas.openxmlformats.org/officeDocument/2006/relationships/image" Target="../media/image480.png"/><Relationship Id="rId48" Type="http://schemas.openxmlformats.org/officeDocument/2006/relationships/image" Target="../media/image48.jpeg"/><Relationship Id="rId479" Type="http://schemas.openxmlformats.org/officeDocument/2006/relationships/image" Target="../media/image479.png"/><Relationship Id="rId478" Type="http://schemas.openxmlformats.org/officeDocument/2006/relationships/image" Target="../media/image478.png"/><Relationship Id="rId477" Type="http://schemas.openxmlformats.org/officeDocument/2006/relationships/image" Target="../media/image477.png"/><Relationship Id="rId476" Type="http://schemas.openxmlformats.org/officeDocument/2006/relationships/image" Target="../media/image476.png"/><Relationship Id="rId475" Type="http://schemas.openxmlformats.org/officeDocument/2006/relationships/image" Target="../media/image475.png"/><Relationship Id="rId474" Type="http://schemas.openxmlformats.org/officeDocument/2006/relationships/image" Target="../media/image474.png"/><Relationship Id="rId473" Type="http://schemas.openxmlformats.org/officeDocument/2006/relationships/image" Target="../media/image473.png"/><Relationship Id="rId472" Type="http://schemas.openxmlformats.org/officeDocument/2006/relationships/image" Target="../media/image472.png"/><Relationship Id="rId471" Type="http://schemas.openxmlformats.org/officeDocument/2006/relationships/image" Target="../media/image471.png"/><Relationship Id="rId470" Type="http://schemas.openxmlformats.org/officeDocument/2006/relationships/image" Target="../media/image470.png"/><Relationship Id="rId47" Type="http://schemas.openxmlformats.org/officeDocument/2006/relationships/image" Target="../media/image47.jpeg"/><Relationship Id="rId469" Type="http://schemas.openxmlformats.org/officeDocument/2006/relationships/image" Target="../media/image469.png"/><Relationship Id="rId468" Type="http://schemas.openxmlformats.org/officeDocument/2006/relationships/image" Target="../media/image468.png"/><Relationship Id="rId467" Type="http://schemas.openxmlformats.org/officeDocument/2006/relationships/image" Target="../media/image467.png"/><Relationship Id="rId466" Type="http://schemas.openxmlformats.org/officeDocument/2006/relationships/image" Target="../media/image466.png"/><Relationship Id="rId465" Type="http://schemas.openxmlformats.org/officeDocument/2006/relationships/image" Target="../media/image465.png"/><Relationship Id="rId464" Type="http://schemas.openxmlformats.org/officeDocument/2006/relationships/image" Target="../media/image464.png"/><Relationship Id="rId463" Type="http://schemas.openxmlformats.org/officeDocument/2006/relationships/image" Target="../media/image463.png"/><Relationship Id="rId462" Type="http://schemas.openxmlformats.org/officeDocument/2006/relationships/image" Target="../media/image462.png"/><Relationship Id="rId461" Type="http://schemas.openxmlformats.org/officeDocument/2006/relationships/image" Target="../media/image461.png"/><Relationship Id="rId460" Type="http://schemas.openxmlformats.org/officeDocument/2006/relationships/image" Target="../media/image460.png"/><Relationship Id="rId46" Type="http://schemas.openxmlformats.org/officeDocument/2006/relationships/image" Target="../media/image46.jpeg"/><Relationship Id="rId459" Type="http://schemas.openxmlformats.org/officeDocument/2006/relationships/image" Target="../media/image459.png"/><Relationship Id="rId458" Type="http://schemas.openxmlformats.org/officeDocument/2006/relationships/image" Target="../media/image458.png"/><Relationship Id="rId457" Type="http://schemas.openxmlformats.org/officeDocument/2006/relationships/image" Target="../media/image457.png"/><Relationship Id="rId456" Type="http://schemas.openxmlformats.org/officeDocument/2006/relationships/image" Target="../media/image456.png"/><Relationship Id="rId455" Type="http://schemas.openxmlformats.org/officeDocument/2006/relationships/image" Target="../media/image455.png"/><Relationship Id="rId454" Type="http://schemas.openxmlformats.org/officeDocument/2006/relationships/image" Target="../media/image454.jpeg"/><Relationship Id="rId453" Type="http://schemas.openxmlformats.org/officeDocument/2006/relationships/image" Target="../media/image453.jpeg"/><Relationship Id="rId452" Type="http://schemas.openxmlformats.org/officeDocument/2006/relationships/image" Target="../media/image452.jpeg"/><Relationship Id="rId451" Type="http://schemas.openxmlformats.org/officeDocument/2006/relationships/image" Target="../media/image451.jpeg"/><Relationship Id="rId450" Type="http://schemas.openxmlformats.org/officeDocument/2006/relationships/image" Target="../media/image450.jpeg"/><Relationship Id="rId45" Type="http://schemas.openxmlformats.org/officeDocument/2006/relationships/image" Target="../media/image45.jpeg"/><Relationship Id="rId449" Type="http://schemas.openxmlformats.org/officeDocument/2006/relationships/image" Target="../media/image449.jpeg"/><Relationship Id="rId448" Type="http://schemas.openxmlformats.org/officeDocument/2006/relationships/image" Target="../media/image448.png"/><Relationship Id="rId447" Type="http://schemas.openxmlformats.org/officeDocument/2006/relationships/image" Target="../media/image447.jpeg"/><Relationship Id="rId446" Type="http://schemas.openxmlformats.org/officeDocument/2006/relationships/image" Target="../media/image446.jpeg"/><Relationship Id="rId445" Type="http://schemas.openxmlformats.org/officeDocument/2006/relationships/image" Target="../media/image445.jpeg"/><Relationship Id="rId444" Type="http://schemas.openxmlformats.org/officeDocument/2006/relationships/image" Target="../media/image444.jpeg"/><Relationship Id="rId443" Type="http://schemas.openxmlformats.org/officeDocument/2006/relationships/image" Target="../media/image443.jpeg"/><Relationship Id="rId442" Type="http://schemas.openxmlformats.org/officeDocument/2006/relationships/image" Target="../media/image442.jpeg"/><Relationship Id="rId441" Type="http://schemas.openxmlformats.org/officeDocument/2006/relationships/image" Target="../media/image441.jpeg"/><Relationship Id="rId440" Type="http://schemas.openxmlformats.org/officeDocument/2006/relationships/image" Target="../media/image440.png"/><Relationship Id="rId44" Type="http://schemas.openxmlformats.org/officeDocument/2006/relationships/image" Target="../media/image44.jpeg"/><Relationship Id="rId439" Type="http://schemas.openxmlformats.org/officeDocument/2006/relationships/image" Target="../media/image439.jpeg"/><Relationship Id="rId438" Type="http://schemas.openxmlformats.org/officeDocument/2006/relationships/image" Target="../media/image438.png"/><Relationship Id="rId437" Type="http://schemas.openxmlformats.org/officeDocument/2006/relationships/image" Target="../media/image437.jpeg"/><Relationship Id="rId436" Type="http://schemas.openxmlformats.org/officeDocument/2006/relationships/image" Target="../media/image436.png"/><Relationship Id="rId435" Type="http://schemas.openxmlformats.org/officeDocument/2006/relationships/image" Target="../media/image435.jpeg"/><Relationship Id="rId434" Type="http://schemas.openxmlformats.org/officeDocument/2006/relationships/image" Target="../media/image434.png"/><Relationship Id="rId433" Type="http://schemas.openxmlformats.org/officeDocument/2006/relationships/image" Target="../media/image433.png"/><Relationship Id="rId432" Type="http://schemas.openxmlformats.org/officeDocument/2006/relationships/image" Target="../media/image432.png"/><Relationship Id="rId431" Type="http://schemas.openxmlformats.org/officeDocument/2006/relationships/image" Target="../media/image431.png"/><Relationship Id="rId430" Type="http://schemas.openxmlformats.org/officeDocument/2006/relationships/image" Target="../media/image430.png"/><Relationship Id="rId43" Type="http://schemas.openxmlformats.org/officeDocument/2006/relationships/image" Target="../media/image43.jpeg"/><Relationship Id="rId429" Type="http://schemas.openxmlformats.org/officeDocument/2006/relationships/image" Target="../media/image429.jpeg"/><Relationship Id="rId428" Type="http://schemas.openxmlformats.org/officeDocument/2006/relationships/image" Target="../media/image428.jpeg"/><Relationship Id="rId427" Type="http://schemas.openxmlformats.org/officeDocument/2006/relationships/image" Target="../media/image427.jpeg"/><Relationship Id="rId426" Type="http://schemas.openxmlformats.org/officeDocument/2006/relationships/image" Target="../media/image426.jpeg"/><Relationship Id="rId425" Type="http://schemas.openxmlformats.org/officeDocument/2006/relationships/image" Target="../media/image425.jpeg"/><Relationship Id="rId424" Type="http://schemas.openxmlformats.org/officeDocument/2006/relationships/image" Target="../media/image424.jpeg"/><Relationship Id="rId423" Type="http://schemas.openxmlformats.org/officeDocument/2006/relationships/image" Target="../media/image423.png"/><Relationship Id="rId422" Type="http://schemas.openxmlformats.org/officeDocument/2006/relationships/image" Target="../media/image422.jpeg"/><Relationship Id="rId421" Type="http://schemas.openxmlformats.org/officeDocument/2006/relationships/image" Target="../media/image421.png"/><Relationship Id="rId420" Type="http://schemas.openxmlformats.org/officeDocument/2006/relationships/image" Target="../media/image420.png"/><Relationship Id="rId42" Type="http://schemas.openxmlformats.org/officeDocument/2006/relationships/image" Target="../media/image42.jpeg"/><Relationship Id="rId419" Type="http://schemas.openxmlformats.org/officeDocument/2006/relationships/image" Target="../media/image419.png"/><Relationship Id="rId418" Type="http://schemas.openxmlformats.org/officeDocument/2006/relationships/image" Target="../media/image418.png"/><Relationship Id="rId417" Type="http://schemas.openxmlformats.org/officeDocument/2006/relationships/image" Target="../media/image417.png"/><Relationship Id="rId416" Type="http://schemas.openxmlformats.org/officeDocument/2006/relationships/image" Target="../media/image416.jpeg"/><Relationship Id="rId415" Type="http://schemas.openxmlformats.org/officeDocument/2006/relationships/image" Target="../media/image415.jpeg"/><Relationship Id="rId414" Type="http://schemas.openxmlformats.org/officeDocument/2006/relationships/image" Target="../media/image414.jpeg"/><Relationship Id="rId413" Type="http://schemas.openxmlformats.org/officeDocument/2006/relationships/image" Target="../media/image413.png"/><Relationship Id="rId412" Type="http://schemas.openxmlformats.org/officeDocument/2006/relationships/image" Target="../media/image412.png"/><Relationship Id="rId411" Type="http://schemas.openxmlformats.org/officeDocument/2006/relationships/image" Target="../media/image411.jpeg"/><Relationship Id="rId410" Type="http://schemas.openxmlformats.org/officeDocument/2006/relationships/image" Target="../media/image410.png"/><Relationship Id="rId41" Type="http://schemas.openxmlformats.org/officeDocument/2006/relationships/image" Target="../media/image41.jpeg"/><Relationship Id="rId409" Type="http://schemas.openxmlformats.org/officeDocument/2006/relationships/image" Target="../media/image409.png"/><Relationship Id="rId408" Type="http://schemas.openxmlformats.org/officeDocument/2006/relationships/image" Target="../media/image408.png"/><Relationship Id="rId407" Type="http://schemas.openxmlformats.org/officeDocument/2006/relationships/image" Target="../media/image407.png"/><Relationship Id="rId406" Type="http://schemas.openxmlformats.org/officeDocument/2006/relationships/image" Target="../media/image406.png"/><Relationship Id="rId405" Type="http://schemas.openxmlformats.org/officeDocument/2006/relationships/image" Target="../media/image405.png"/><Relationship Id="rId404" Type="http://schemas.openxmlformats.org/officeDocument/2006/relationships/image" Target="../media/image404.png"/><Relationship Id="rId403" Type="http://schemas.openxmlformats.org/officeDocument/2006/relationships/image" Target="../media/image403.png"/><Relationship Id="rId402" Type="http://schemas.openxmlformats.org/officeDocument/2006/relationships/image" Target="../media/image402.jpeg"/><Relationship Id="rId401" Type="http://schemas.openxmlformats.org/officeDocument/2006/relationships/image" Target="../media/image401.jpeg"/><Relationship Id="rId400" Type="http://schemas.openxmlformats.org/officeDocument/2006/relationships/image" Target="../media/image400.jpeg"/><Relationship Id="rId40" Type="http://schemas.openxmlformats.org/officeDocument/2006/relationships/image" Target="../media/image40.jpeg"/><Relationship Id="rId4" Type="http://schemas.openxmlformats.org/officeDocument/2006/relationships/image" Target="../media/image4.jpeg"/><Relationship Id="rId399" Type="http://schemas.openxmlformats.org/officeDocument/2006/relationships/image" Target="../media/image399.jpeg"/><Relationship Id="rId398" Type="http://schemas.openxmlformats.org/officeDocument/2006/relationships/image" Target="../media/image398.jpeg"/><Relationship Id="rId397" Type="http://schemas.openxmlformats.org/officeDocument/2006/relationships/image" Target="../media/image397.jpeg"/><Relationship Id="rId396" Type="http://schemas.openxmlformats.org/officeDocument/2006/relationships/image" Target="../media/image396.png"/><Relationship Id="rId395" Type="http://schemas.openxmlformats.org/officeDocument/2006/relationships/image" Target="../media/image395.png"/><Relationship Id="rId394" Type="http://schemas.openxmlformats.org/officeDocument/2006/relationships/image" Target="../media/image394.png"/><Relationship Id="rId393" Type="http://schemas.openxmlformats.org/officeDocument/2006/relationships/image" Target="../media/image393.png"/><Relationship Id="rId392" Type="http://schemas.openxmlformats.org/officeDocument/2006/relationships/image" Target="../media/image392.png"/><Relationship Id="rId391" Type="http://schemas.openxmlformats.org/officeDocument/2006/relationships/image" Target="../media/image391.png"/><Relationship Id="rId390" Type="http://schemas.openxmlformats.org/officeDocument/2006/relationships/image" Target="../media/image390.png"/><Relationship Id="rId39" Type="http://schemas.openxmlformats.org/officeDocument/2006/relationships/image" Target="../media/image39.jpeg"/><Relationship Id="rId389" Type="http://schemas.openxmlformats.org/officeDocument/2006/relationships/image" Target="../media/image389.png"/><Relationship Id="rId388" Type="http://schemas.openxmlformats.org/officeDocument/2006/relationships/image" Target="../media/image388.png"/><Relationship Id="rId387" Type="http://schemas.openxmlformats.org/officeDocument/2006/relationships/image" Target="../media/image387.png"/><Relationship Id="rId386" Type="http://schemas.openxmlformats.org/officeDocument/2006/relationships/image" Target="../media/image386.png"/><Relationship Id="rId385" Type="http://schemas.openxmlformats.org/officeDocument/2006/relationships/image" Target="../media/image385.png"/><Relationship Id="rId384" Type="http://schemas.openxmlformats.org/officeDocument/2006/relationships/image" Target="../media/image384.png"/><Relationship Id="rId383" Type="http://schemas.openxmlformats.org/officeDocument/2006/relationships/image" Target="../media/image383.png"/><Relationship Id="rId382" Type="http://schemas.openxmlformats.org/officeDocument/2006/relationships/image" Target="../media/image382.png"/><Relationship Id="rId381" Type="http://schemas.openxmlformats.org/officeDocument/2006/relationships/image" Target="../media/image381.png"/><Relationship Id="rId380" Type="http://schemas.openxmlformats.org/officeDocument/2006/relationships/image" Target="../media/image380.png"/><Relationship Id="rId38" Type="http://schemas.openxmlformats.org/officeDocument/2006/relationships/image" Target="../media/image38.jpeg"/><Relationship Id="rId379" Type="http://schemas.openxmlformats.org/officeDocument/2006/relationships/image" Target="../media/image379.png"/><Relationship Id="rId378" Type="http://schemas.openxmlformats.org/officeDocument/2006/relationships/image" Target="../media/image378.png"/><Relationship Id="rId377" Type="http://schemas.openxmlformats.org/officeDocument/2006/relationships/image" Target="../media/image377.png"/><Relationship Id="rId376" Type="http://schemas.openxmlformats.org/officeDocument/2006/relationships/image" Target="../media/image376.png"/><Relationship Id="rId375" Type="http://schemas.openxmlformats.org/officeDocument/2006/relationships/image" Target="../media/image375.png"/><Relationship Id="rId374" Type="http://schemas.openxmlformats.org/officeDocument/2006/relationships/image" Target="../media/image374.png"/><Relationship Id="rId373" Type="http://schemas.openxmlformats.org/officeDocument/2006/relationships/image" Target="../media/image373.png"/><Relationship Id="rId372" Type="http://schemas.openxmlformats.org/officeDocument/2006/relationships/image" Target="../media/image372.png"/><Relationship Id="rId371" Type="http://schemas.openxmlformats.org/officeDocument/2006/relationships/image" Target="../media/image371.png"/><Relationship Id="rId370" Type="http://schemas.openxmlformats.org/officeDocument/2006/relationships/image" Target="../media/image370.png"/><Relationship Id="rId37" Type="http://schemas.openxmlformats.org/officeDocument/2006/relationships/image" Target="../media/image37.jpeg"/><Relationship Id="rId369" Type="http://schemas.openxmlformats.org/officeDocument/2006/relationships/image" Target="../media/image369.png"/><Relationship Id="rId368" Type="http://schemas.openxmlformats.org/officeDocument/2006/relationships/image" Target="../media/image368.png"/><Relationship Id="rId367" Type="http://schemas.openxmlformats.org/officeDocument/2006/relationships/image" Target="../media/image367.png"/><Relationship Id="rId366" Type="http://schemas.openxmlformats.org/officeDocument/2006/relationships/image" Target="../media/image366.png"/><Relationship Id="rId365" Type="http://schemas.openxmlformats.org/officeDocument/2006/relationships/image" Target="../media/image365.png"/><Relationship Id="rId364" Type="http://schemas.openxmlformats.org/officeDocument/2006/relationships/image" Target="../media/image364.png"/><Relationship Id="rId363" Type="http://schemas.openxmlformats.org/officeDocument/2006/relationships/image" Target="../media/image363.png"/><Relationship Id="rId362" Type="http://schemas.openxmlformats.org/officeDocument/2006/relationships/image" Target="../media/image362.png"/><Relationship Id="rId361" Type="http://schemas.openxmlformats.org/officeDocument/2006/relationships/image" Target="../media/image361.png"/><Relationship Id="rId360" Type="http://schemas.openxmlformats.org/officeDocument/2006/relationships/image" Target="../media/image360.png"/><Relationship Id="rId36" Type="http://schemas.openxmlformats.org/officeDocument/2006/relationships/image" Target="../media/image36.jpeg"/><Relationship Id="rId359" Type="http://schemas.openxmlformats.org/officeDocument/2006/relationships/image" Target="../media/image359.png"/><Relationship Id="rId358" Type="http://schemas.openxmlformats.org/officeDocument/2006/relationships/image" Target="../media/image358.png"/><Relationship Id="rId357" Type="http://schemas.openxmlformats.org/officeDocument/2006/relationships/image" Target="../media/image357.png"/><Relationship Id="rId356" Type="http://schemas.openxmlformats.org/officeDocument/2006/relationships/image" Target="../media/image356.png"/><Relationship Id="rId355" Type="http://schemas.openxmlformats.org/officeDocument/2006/relationships/image" Target="../media/image355.png"/><Relationship Id="rId354" Type="http://schemas.openxmlformats.org/officeDocument/2006/relationships/image" Target="../media/image354.png"/><Relationship Id="rId353" Type="http://schemas.openxmlformats.org/officeDocument/2006/relationships/image" Target="../media/image353.png"/><Relationship Id="rId352" Type="http://schemas.openxmlformats.org/officeDocument/2006/relationships/image" Target="../media/image352.png"/><Relationship Id="rId351" Type="http://schemas.openxmlformats.org/officeDocument/2006/relationships/image" Target="../media/image351.png"/><Relationship Id="rId350" Type="http://schemas.openxmlformats.org/officeDocument/2006/relationships/image" Target="../media/image350.png"/><Relationship Id="rId35" Type="http://schemas.openxmlformats.org/officeDocument/2006/relationships/image" Target="../media/image35.jpeg"/><Relationship Id="rId349" Type="http://schemas.openxmlformats.org/officeDocument/2006/relationships/image" Target="../media/image349.png"/><Relationship Id="rId348" Type="http://schemas.openxmlformats.org/officeDocument/2006/relationships/image" Target="../media/image348.png"/><Relationship Id="rId347" Type="http://schemas.openxmlformats.org/officeDocument/2006/relationships/image" Target="../media/image347.png"/><Relationship Id="rId346" Type="http://schemas.openxmlformats.org/officeDocument/2006/relationships/image" Target="../media/image346.png"/><Relationship Id="rId345" Type="http://schemas.openxmlformats.org/officeDocument/2006/relationships/image" Target="../media/image345.png"/><Relationship Id="rId344" Type="http://schemas.openxmlformats.org/officeDocument/2006/relationships/image" Target="../media/image344.png"/><Relationship Id="rId343" Type="http://schemas.openxmlformats.org/officeDocument/2006/relationships/image" Target="../media/image343.png"/><Relationship Id="rId342" Type="http://schemas.openxmlformats.org/officeDocument/2006/relationships/image" Target="../media/image342.png"/><Relationship Id="rId341" Type="http://schemas.openxmlformats.org/officeDocument/2006/relationships/image" Target="../media/image341.png"/><Relationship Id="rId340" Type="http://schemas.openxmlformats.org/officeDocument/2006/relationships/image" Target="../media/image340.png"/><Relationship Id="rId34" Type="http://schemas.openxmlformats.org/officeDocument/2006/relationships/image" Target="../media/image34.jpeg"/><Relationship Id="rId339" Type="http://schemas.openxmlformats.org/officeDocument/2006/relationships/image" Target="../media/image339.png"/><Relationship Id="rId338" Type="http://schemas.openxmlformats.org/officeDocument/2006/relationships/image" Target="../media/image338.png"/><Relationship Id="rId337" Type="http://schemas.openxmlformats.org/officeDocument/2006/relationships/image" Target="../media/image337.png"/><Relationship Id="rId336" Type="http://schemas.openxmlformats.org/officeDocument/2006/relationships/image" Target="../media/image336.png"/><Relationship Id="rId335" Type="http://schemas.openxmlformats.org/officeDocument/2006/relationships/image" Target="../media/image335.png"/><Relationship Id="rId334" Type="http://schemas.openxmlformats.org/officeDocument/2006/relationships/image" Target="../media/image334.png"/><Relationship Id="rId333" Type="http://schemas.openxmlformats.org/officeDocument/2006/relationships/image" Target="../media/image333.png"/><Relationship Id="rId332" Type="http://schemas.openxmlformats.org/officeDocument/2006/relationships/image" Target="../media/image332.png"/><Relationship Id="rId331" Type="http://schemas.openxmlformats.org/officeDocument/2006/relationships/image" Target="../media/image331.png"/><Relationship Id="rId330" Type="http://schemas.openxmlformats.org/officeDocument/2006/relationships/image" Target="../media/image330.png"/><Relationship Id="rId33" Type="http://schemas.openxmlformats.org/officeDocument/2006/relationships/image" Target="../media/image33.jpeg"/><Relationship Id="rId329" Type="http://schemas.openxmlformats.org/officeDocument/2006/relationships/image" Target="../media/image329.png"/><Relationship Id="rId328" Type="http://schemas.openxmlformats.org/officeDocument/2006/relationships/image" Target="../media/image328.png"/><Relationship Id="rId327" Type="http://schemas.openxmlformats.org/officeDocument/2006/relationships/image" Target="../media/image327.jpeg"/><Relationship Id="rId326" Type="http://schemas.openxmlformats.org/officeDocument/2006/relationships/image" Target="../media/image326.png"/><Relationship Id="rId325" Type="http://schemas.openxmlformats.org/officeDocument/2006/relationships/image" Target="../media/image325.jpeg"/><Relationship Id="rId324" Type="http://schemas.openxmlformats.org/officeDocument/2006/relationships/image" Target="../media/image324.jpeg"/><Relationship Id="rId323" Type="http://schemas.openxmlformats.org/officeDocument/2006/relationships/image" Target="../media/image323.png"/><Relationship Id="rId322" Type="http://schemas.openxmlformats.org/officeDocument/2006/relationships/image" Target="../media/image322.jpeg"/><Relationship Id="rId321" Type="http://schemas.openxmlformats.org/officeDocument/2006/relationships/image" Target="../media/image321.jpeg"/><Relationship Id="rId320" Type="http://schemas.openxmlformats.org/officeDocument/2006/relationships/image" Target="../media/image320.jpeg"/><Relationship Id="rId32" Type="http://schemas.openxmlformats.org/officeDocument/2006/relationships/image" Target="../media/image32.jpeg"/><Relationship Id="rId319" Type="http://schemas.openxmlformats.org/officeDocument/2006/relationships/image" Target="../media/image319.jpeg"/><Relationship Id="rId318" Type="http://schemas.openxmlformats.org/officeDocument/2006/relationships/image" Target="../media/image318.jpeg"/><Relationship Id="rId317" Type="http://schemas.openxmlformats.org/officeDocument/2006/relationships/image" Target="../media/image317.jpeg"/><Relationship Id="rId316" Type="http://schemas.openxmlformats.org/officeDocument/2006/relationships/image" Target="../media/image316.jpeg"/><Relationship Id="rId315" Type="http://schemas.openxmlformats.org/officeDocument/2006/relationships/image" Target="../media/image315.jpeg"/><Relationship Id="rId314" Type="http://schemas.openxmlformats.org/officeDocument/2006/relationships/image" Target="../media/image314.png"/><Relationship Id="rId313" Type="http://schemas.openxmlformats.org/officeDocument/2006/relationships/image" Target="../media/image313.jpeg"/><Relationship Id="rId312" Type="http://schemas.openxmlformats.org/officeDocument/2006/relationships/image" Target="../media/image312.png"/><Relationship Id="rId311" Type="http://schemas.openxmlformats.org/officeDocument/2006/relationships/image" Target="../media/image311.jpeg"/><Relationship Id="rId310" Type="http://schemas.openxmlformats.org/officeDocument/2006/relationships/image" Target="../media/image310.jpeg"/><Relationship Id="rId31" Type="http://schemas.openxmlformats.org/officeDocument/2006/relationships/image" Target="../media/image31.jpeg"/><Relationship Id="rId309" Type="http://schemas.openxmlformats.org/officeDocument/2006/relationships/image" Target="../media/image309.jpeg"/><Relationship Id="rId308" Type="http://schemas.openxmlformats.org/officeDocument/2006/relationships/image" Target="../media/image308.jpeg"/><Relationship Id="rId307" Type="http://schemas.openxmlformats.org/officeDocument/2006/relationships/image" Target="../media/image307.jpeg"/><Relationship Id="rId306" Type="http://schemas.openxmlformats.org/officeDocument/2006/relationships/image" Target="../media/image306.png"/><Relationship Id="rId305" Type="http://schemas.openxmlformats.org/officeDocument/2006/relationships/image" Target="../media/image305.jpeg"/><Relationship Id="rId304" Type="http://schemas.openxmlformats.org/officeDocument/2006/relationships/image" Target="../media/image304.jpeg"/><Relationship Id="rId303" Type="http://schemas.openxmlformats.org/officeDocument/2006/relationships/image" Target="../media/image303.png"/><Relationship Id="rId302" Type="http://schemas.openxmlformats.org/officeDocument/2006/relationships/image" Target="../media/image302.jpeg"/><Relationship Id="rId301" Type="http://schemas.openxmlformats.org/officeDocument/2006/relationships/image" Target="../media/image301.jpeg"/><Relationship Id="rId300" Type="http://schemas.openxmlformats.org/officeDocument/2006/relationships/image" Target="../media/image300.jpeg"/><Relationship Id="rId30" Type="http://schemas.openxmlformats.org/officeDocument/2006/relationships/image" Target="../media/image30.jpeg"/><Relationship Id="rId3" Type="http://schemas.openxmlformats.org/officeDocument/2006/relationships/image" Target="../media/image3.jpeg"/><Relationship Id="rId299" Type="http://schemas.openxmlformats.org/officeDocument/2006/relationships/image" Target="../media/image299.jpeg"/><Relationship Id="rId298" Type="http://schemas.openxmlformats.org/officeDocument/2006/relationships/image" Target="../media/image298.png"/><Relationship Id="rId297" Type="http://schemas.openxmlformats.org/officeDocument/2006/relationships/image" Target="../media/image297.jpeg"/><Relationship Id="rId296" Type="http://schemas.openxmlformats.org/officeDocument/2006/relationships/image" Target="../media/image296.png"/><Relationship Id="rId295" Type="http://schemas.openxmlformats.org/officeDocument/2006/relationships/image" Target="../media/image295.jpeg"/><Relationship Id="rId294" Type="http://schemas.openxmlformats.org/officeDocument/2006/relationships/image" Target="../media/image294.jpeg"/><Relationship Id="rId293" Type="http://schemas.openxmlformats.org/officeDocument/2006/relationships/image" Target="../media/image293.png"/><Relationship Id="rId292" Type="http://schemas.openxmlformats.org/officeDocument/2006/relationships/image" Target="../media/image292.jpeg"/><Relationship Id="rId291" Type="http://schemas.openxmlformats.org/officeDocument/2006/relationships/image" Target="../media/image291.png"/><Relationship Id="rId290" Type="http://schemas.openxmlformats.org/officeDocument/2006/relationships/image" Target="../media/image290.png"/><Relationship Id="rId29" Type="http://schemas.openxmlformats.org/officeDocument/2006/relationships/image" Target="../media/image29.jpeg"/><Relationship Id="rId289" Type="http://schemas.openxmlformats.org/officeDocument/2006/relationships/image" Target="../media/image289.png"/><Relationship Id="rId288" Type="http://schemas.openxmlformats.org/officeDocument/2006/relationships/image" Target="../media/image288.png"/><Relationship Id="rId287" Type="http://schemas.openxmlformats.org/officeDocument/2006/relationships/image" Target="../media/image287.png"/><Relationship Id="rId286" Type="http://schemas.openxmlformats.org/officeDocument/2006/relationships/image" Target="../media/image286.jpeg"/><Relationship Id="rId285" Type="http://schemas.openxmlformats.org/officeDocument/2006/relationships/image" Target="../media/image285.png"/><Relationship Id="rId284" Type="http://schemas.openxmlformats.org/officeDocument/2006/relationships/image" Target="../media/image284.jpeg"/><Relationship Id="rId283" Type="http://schemas.openxmlformats.org/officeDocument/2006/relationships/image" Target="../media/image283.jpeg"/><Relationship Id="rId282" Type="http://schemas.openxmlformats.org/officeDocument/2006/relationships/image" Target="../media/image282.png"/><Relationship Id="rId281" Type="http://schemas.openxmlformats.org/officeDocument/2006/relationships/image" Target="../media/image281.png"/><Relationship Id="rId280" Type="http://schemas.openxmlformats.org/officeDocument/2006/relationships/image" Target="../media/image280.png"/><Relationship Id="rId28" Type="http://schemas.openxmlformats.org/officeDocument/2006/relationships/image" Target="../media/image28.png"/><Relationship Id="rId279" Type="http://schemas.openxmlformats.org/officeDocument/2006/relationships/image" Target="../media/image279.png"/><Relationship Id="rId278" Type="http://schemas.openxmlformats.org/officeDocument/2006/relationships/image" Target="../media/image278.png"/><Relationship Id="rId277" Type="http://schemas.openxmlformats.org/officeDocument/2006/relationships/image" Target="../media/image277.png"/><Relationship Id="rId276" Type="http://schemas.openxmlformats.org/officeDocument/2006/relationships/image" Target="../media/image276.jpeg"/><Relationship Id="rId275" Type="http://schemas.openxmlformats.org/officeDocument/2006/relationships/image" Target="../media/image275.jpeg"/><Relationship Id="rId274" Type="http://schemas.openxmlformats.org/officeDocument/2006/relationships/image" Target="../media/image274.png"/><Relationship Id="rId273" Type="http://schemas.openxmlformats.org/officeDocument/2006/relationships/image" Target="../media/image273.jpeg"/><Relationship Id="rId272" Type="http://schemas.openxmlformats.org/officeDocument/2006/relationships/image" Target="../media/image272.png"/><Relationship Id="rId271" Type="http://schemas.openxmlformats.org/officeDocument/2006/relationships/image" Target="../media/image271.jpeg"/><Relationship Id="rId270" Type="http://schemas.openxmlformats.org/officeDocument/2006/relationships/image" Target="../media/image270.jpeg"/><Relationship Id="rId27" Type="http://schemas.openxmlformats.org/officeDocument/2006/relationships/image" Target="../media/image27.jpeg"/><Relationship Id="rId269" Type="http://schemas.openxmlformats.org/officeDocument/2006/relationships/image" Target="../media/image269.jpeg"/><Relationship Id="rId268" Type="http://schemas.openxmlformats.org/officeDocument/2006/relationships/image" Target="../media/image268.png"/><Relationship Id="rId267" Type="http://schemas.openxmlformats.org/officeDocument/2006/relationships/image" Target="../media/image267.png"/><Relationship Id="rId266" Type="http://schemas.openxmlformats.org/officeDocument/2006/relationships/image" Target="../media/image266.png"/><Relationship Id="rId265" Type="http://schemas.openxmlformats.org/officeDocument/2006/relationships/image" Target="../media/image265.jpeg"/><Relationship Id="rId264" Type="http://schemas.openxmlformats.org/officeDocument/2006/relationships/image" Target="../media/image264.jpeg"/><Relationship Id="rId263" Type="http://schemas.openxmlformats.org/officeDocument/2006/relationships/image" Target="../media/image263.jpeg"/><Relationship Id="rId262" Type="http://schemas.openxmlformats.org/officeDocument/2006/relationships/image" Target="../media/image262.jpeg"/><Relationship Id="rId261" Type="http://schemas.openxmlformats.org/officeDocument/2006/relationships/image" Target="../media/image261.jpeg"/><Relationship Id="rId260" Type="http://schemas.openxmlformats.org/officeDocument/2006/relationships/image" Target="../media/image260.jpeg"/><Relationship Id="rId26" Type="http://schemas.openxmlformats.org/officeDocument/2006/relationships/image" Target="../media/image26.jpeg"/><Relationship Id="rId259" Type="http://schemas.openxmlformats.org/officeDocument/2006/relationships/image" Target="../media/image259.jpeg"/><Relationship Id="rId258" Type="http://schemas.openxmlformats.org/officeDocument/2006/relationships/image" Target="../media/image258.jpeg"/><Relationship Id="rId257" Type="http://schemas.openxmlformats.org/officeDocument/2006/relationships/image" Target="../media/image257.jpeg"/><Relationship Id="rId256" Type="http://schemas.openxmlformats.org/officeDocument/2006/relationships/image" Target="../media/image256.jpeg"/><Relationship Id="rId255" Type="http://schemas.openxmlformats.org/officeDocument/2006/relationships/image" Target="../media/image255.jpeg"/><Relationship Id="rId254" Type="http://schemas.openxmlformats.org/officeDocument/2006/relationships/image" Target="../media/image254.png"/><Relationship Id="rId253" Type="http://schemas.openxmlformats.org/officeDocument/2006/relationships/image" Target="../media/image253.jpeg"/><Relationship Id="rId252" Type="http://schemas.openxmlformats.org/officeDocument/2006/relationships/image" Target="../media/image252.png"/><Relationship Id="rId251" Type="http://schemas.openxmlformats.org/officeDocument/2006/relationships/image" Target="../media/image251.png"/><Relationship Id="rId250" Type="http://schemas.openxmlformats.org/officeDocument/2006/relationships/image" Target="../media/image250.jpeg"/><Relationship Id="rId25" Type="http://schemas.openxmlformats.org/officeDocument/2006/relationships/image" Target="../media/image25.jpeg"/><Relationship Id="rId249" Type="http://schemas.openxmlformats.org/officeDocument/2006/relationships/image" Target="../media/image249.jpeg"/><Relationship Id="rId248" Type="http://schemas.openxmlformats.org/officeDocument/2006/relationships/image" Target="../media/image248.png"/><Relationship Id="rId247" Type="http://schemas.openxmlformats.org/officeDocument/2006/relationships/image" Target="../media/image247.jpeg"/><Relationship Id="rId246" Type="http://schemas.openxmlformats.org/officeDocument/2006/relationships/image" Target="../media/image246.png"/><Relationship Id="rId245" Type="http://schemas.openxmlformats.org/officeDocument/2006/relationships/image" Target="../media/image245.png"/><Relationship Id="rId244" Type="http://schemas.openxmlformats.org/officeDocument/2006/relationships/image" Target="../media/image244.jpeg"/><Relationship Id="rId243" Type="http://schemas.openxmlformats.org/officeDocument/2006/relationships/image" Target="../media/image243.png"/><Relationship Id="rId242" Type="http://schemas.openxmlformats.org/officeDocument/2006/relationships/image" Target="../media/image242.png"/><Relationship Id="rId241" Type="http://schemas.openxmlformats.org/officeDocument/2006/relationships/image" Target="../media/image241.jpeg"/><Relationship Id="rId240" Type="http://schemas.openxmlformats.org/officeDocument/2006/relationships/image" Target="../media/image240.jpeg"/><Relationship Id="rId24" Type="http://schemas.openxmlformats.org/officeDocument/2006/relationships/image" Target="../media/image24.png"/><Relationship Id="rId239" Type="http://schemas.openxmlformats.org/officeDocument/2006/relationships/image" Target="../media/image239.jpeg"/><Relationship Id="rId238" Type="http://schemas.openxmlformats.org/officeDocument/2006/relationships/image" Target="../media/image238.jpeg"/><Relationship Id="rId237" Type="http://schemas.openxmlformats.org/officeDocument/2006/relationships/image" Target="../media/image237.jpeg"/><Relationship Id="rId236" Type="http://schemas.openxmlformats.org/officeDocument/2006/relationships/image" Target="../media/image236.jpeg"/><Relationship Id="rId235" Type="http://schemas.openxmlformats.org/officeDocument/2006/relationships/image" Target="../media/image235.jpeg"/><Relationship Id="rId234" Type="http://schemas.openxmlformats.org/officeDocument/2006/relationships/image" Target="../media/image234.jpeg"/><Relationship Id="rId233" Type="http://schemas.openxmlformats.org/officeDocument/2006/relationships/image" Target="../media/image233.png"/><Relationship Id="rId232" Type="http://schemas.openxmlformats.org/officeDocument/2006/relationships/image" Target="../media/image232.jpeg"/><Relationship Id="rId231" Type="http://schemas.openxmlformats.org/officeDocument/2006/relationships/image" Target="../media/image231.png"/><Relationship Id="rId230" Type="http://schemas.openxmlformats.org/officeDocument/2006/relationships/image" Target="../media/image230.png"/><Relationship Id="rId23" Type="http://schemas.openxmlformats.org/officeDocument/2006/relationships/image" Target="../media/image23.jpeg"/><Relationship Id="rId229" Type="http://schemas.openxmlformats.org/officeDocument/2006/relationships/image" Target="../media/image229.jpeg"/><Relationship Id="rId228" Type="http://schemas.openxmlformats.org/officeDocument/2006/relationships/image" Target="../media/image228.jpeg"/><Relationship Id="rId227" Type="http://schemas.openxmlformats.org/officeDocument/2006/relationships/image" Target="../media/image227.jpeg"/><Relationship Id="rId226" Type="http://schemas.openxmlformats.org/officeDocument/2006/relationships/image" Target="../media/image226.jpeg"/><Relationship Id="rId225" Type="http://schemas.openxmlformats.org/officeDocument/2006/relationships/image" Target="../media/image225.jpeg"/><Relationship Id="rId224" Type="http://schemas.openxmlformats.org/officeDocument/2006/relationships/image" Target="../media/image224.png"/><Relationship Id="rId223" Type="http://schemas.openxmlformats.org/officeDocument/2006/relationships/image" Target="../media/image223.jpeg"/><Relationship Id="rId222" Type="http://schemas.openxmlformats.org/officeDocument/2006/relationships/image" Target="../media/image222.jpeg"/><Relationship Id="rId221" Type="http://schemas.openxmlformats.org/officeDocument/2006/relationships/image" Target="../media/image221.jpeg"/><Relationship Id="rId220" Type="http://schemas.openxmlformats.org/officeDocument/2006/relationships/image" Target="../media/image220.png"/><Relationship Id="rId22" Type="http://schemas.openxmlformats.org/officeDocument/2006/relationships/image" Target="../media/image22.jpeg"/><Relationship Id="rId219" Type="http://schemas.openxmlformats.org/officeDocument/2006/relationships/image" Target="../media/image219.png"/><Relationship Id="rId218" Type="http://schemas.openxmlformats.org/officeDocument/2006/relationships/image" Target="../media/image218.png"/><Relationship Id="rId217" Type="http://schemas.openxmlformats.org/officeDocument/2006/relationships/image" Target="../media/image217.png"/><Relationship Id="rId216" Type="http://schemas.openxmlformats.org/officeDocument/2006/relationships/image" Target="../media/image216.png"/><Relationship Id="rId215" Type="http://schemas.openxmlformats.org/officeDocument/2006/relationships/image" Target="../media/image215.jpeg"/><Relationship Id="rId214" Type="http://schemas.openxmlformats.org/officeDocument/2006/relationships/image" Target="../media/image214.jpeg"/><Relationship Id="rId213" Type="http://schemas.openxmlformats.org/officeDocument/2006/relationships/image" Target="../media/image213.jpeg"/><Relationship Id="rId212" Type="http://schemas.openxmlformats.org/officeDocument/2006/relationships/image" Target="../media/image212.jpeg"/><Relationship Id="rId211" Type="http://schemas.openxmlformats.org/officeDocument/2006/relationships/image" Target="../media/image211.png"/><Relationship Id="rId210" Type="http://schemas.openxmlformats.org/officeDocument/2006/relationships/image" Target="../media/image210.png"/><Relationship Id="rId21" Type="http://schemas.openxmlformats.org/officeDocument/2006/relationships/image" Target="../media/image21.jpeg"/><Relationship Id="rId209" Type="http://schemas.openxmlformats.org/officeDocument/2006/relationships/image" Target="../media/image209.jpeg"/><Relationship Id="rId208" Type="http://schemas.openxmlformats.org/officeDocument/2006/relationships/image" Target="../media/image208.png"/><Relationship Id="rId207" Type="http://schemas.openxmlformats.org/officeDocument/2006/relationships/image" Target="../media/image207.png"/><Relationship Id="rId206" Type="http://schemas.openxmlformats.org/officeDocument/2006/relationships/image" Target="../media/image206.jpeg"/><Relationship Id="rId205" Type="http://schemas.openxmlformats.org/officeDocument/2006/relationships/image" Target="../media/image205.jpeg"/><Relationship Id="rId204" Type="http://schemas.openxmlformats.org/officeDocument/2006/relationships/image" Target="../media/image204.jpeg"/><Relationship Id="rId203" Type="http://schemas.openxmlformats.org/officeDocument/2006/relationships/image" Target="../media/image203.jpeg"/><Relationship Id="rId202" Type="http://schemas.openxmlformats.org/officeDocument/2006/relationships/image" Target="../media/image202.jpeg"/><Relationship Id="rId201" Type="http://schemas.openxmlformats.org/officeDocument/2006/relationships/image" Target="../media/image201.jpeg"/><Relationship Id="rId200" Type="http://schemas.openxmlformats.org/officeDocument/2006/relationships/image" Target="../media/image200.jpeg"/><Relationship Id="rId20" Type="http://schemas.openxmlformats.org/officeDocument/2006/relationships/image" Target="../media/image20.jpeg"/><Relationship Id="rId2" Type="http://schemas.openxmlformats.org/officeDocument/2006/relationships/image" Target="../media/image2.png"/><Relationship Id="rId199" Type="http://schemas.openxmlformats.org/officeDocument/2006/relationships/image" Target="../media/image199.jpeg"/><Relationship Id="rId198" Type="http://schemas.openxmlformats.org/officeDocument/2006/relationships/image" Target="../media/image198.jpeg"/><Relationship Id="rId197" Type="http://schemas.openxmlformats.org/officeDocument/2006/relationships/image" Target="../media/image197.jpeg"/><Relationship Id="rId196" Type="http://schemas.openxmlformats.org/officeDocument/2006/relationships/image" Target="../media/image196.jpeg"/><Relationship Id="rId195" Type="http://schemas.openxmlformats.org/officeDocument/2006/relationships/image" Target="../media/image195.jpeg"/><Relationship Id="rId194" Type="http://schemas.openxmlformats.org/officeDocument/2006/relationships/image" Target="../media/image194.jpeg"/><Relationship Id="rId193" Type="http://schemas.openxmlformats.org/officeDocument/2006/relationships/image" Target="../media/image193.jpeg"/><Relationship Id="rId192" Type="http://schemas.openxmlformats.org/officeDocument/2006/relationships/image" Target="../media/image192.jpeg"/><Relationship Id="rId191" Type="http://schemas.openxmlformats.org/officeDocument/2006/relationships/image" Target="../media/image191.jpeg"/><Relationship Id="rId190" Type="http://schemas.openxmlformats.org/officeDocument/2006/relationships/image" Target="../media/image190.jpeg"/><Relationship Id="rId19" Type="http://schemas.openxmlformats.org/officeDocument/2006/relationships/image" Target="../media/image19.jpeg"/><Relationship Id="rId189" Type="http://schemas.openxmlformats.org/officeDocument/2006/relationships/image" Target="../media/image189.jpeg"/><Relationship Id="rId188" Type="http://schemas.openxmlformats.org/officeDocument/2006/relationships/image" Target="../media/image188.jpeg"/><Relationship Id="rId187" Type="http://schemas.openxmlformats.org/officeDocument/2006/relationships/image" Target="../media/image187.jpeg"/><Relationship Id="rId186" Type="http://schemas.openxmlformats.org/officeDocument/2006/relationships/image" Target="../media/image186.png"/><Relationship Id="rId185" Type="http://schemas.openxmlformats.org/officeDocument/2006/relationships/image" Target="../media/image185.jpeg"/><Relationship Id="rId184" Type="http://schemas.openxmlformats.org/officeDocument/2006/relationships/image" Target="../media/image184.jpeg"/><Relationship Id="rId183" Type="http://schemas.openxmlformats.org/officeDocument/2006/relationships/image" Target="../media/image183.jpeg"/><Relationship Id="rId182" Type="http://schemas.openxmlformats.org/officeDocument/2006/relationships/image" Target="../media/image182.jpeg"/><Relationship Id="rId181" Type="http://schemas.openxmlformats.org/officeDocument/2006/relationships/image" Target="../media/image181.jpeg"/><Relationship Id="rId180" Type="http://schemas.openxmlformats.org/officeDocument/2006/relationships/image" Target="../media/image180.png"/><Relationship Id="rId18" Type="http://schemas.openxmlformats.org/officeDocument/2006/relationships/image" Target="../media/image18.jpeg"/><Relationship Id="rId179" Type="http://schemas.openxmlformats.org/officeDocument/2006/relationships/image" Target="../media/image179.jpeg"/><Relationship Id="rId178" Type="http://schemas.openxmlformats.org/officeDocument/2006/relationships/image" Target="../media/image178.jpeg"/><Relationship Id="rId177" Type="http://schemas.openxmlformats.org/officeDocument/2006/relationships/image" Target="../media/image177.jpeg"/><Relationship Id="rId176" Type="http://schemas.openxmlformats.org/officeDocument/2006/relationships/image" Target="../media/image176.jpeg"/><Relationship Id="rId175" Type="http://schemas.openxmlformats.org/officeDocument/2006/relationships/image" Target="../media/image175.jpeg"/><Relationship Id="rId174" Type="http://schemas.openxmlformats.org/officeDocument/2006/relationships/image" Target="../media/image174.jpeg"/><Relationship Id="rId173" Type="http://schemas.openxmlformats.org/officeDocument/2006/relationships/image" Target="../media/image173.jpeg"/><Relationship Id="rId172" Type="http://schemas.openxmlformats.org/officeDocument/2006/relationships/image" Target="../media/image172.jpeg"/><Relationship Id="rId171" Type="http://schemas.openxmlformats.org/officeDocument/2006/relationships/image" Target="../media/image171.jpeg"/><Relationship Id="rId170" Type="http://schemas.openxmlformats.org/officeDocument/2006/relationships/image" Target="../media/image170.jpeg"/><Relationship Id="rId17" Type="http://schemas.openxmlformats.org/officeDocument/2006/relationships/image" Target="../media/image17.jpeg"/><Relationship Id="rId169" Type="http://schemas.openxmlformats.org/officeDocument/2006/relationships/image" Target="../media/image169.jpeg"/><Relationship Id="rId168" Type="http://schemas.openxmlformats.org/officeDocument/2006/relationships/image" Target="../media/image168.jpeg"/><Relationship Id="rId167" Type="http://schemas.openxmlformats.org/officeDocument/2006/relationships/image" Target="../media/image167.png"/><Relationship Id="rId166" Type="http://schemas.openxmlformats.org/officeDocument/2006/relationships/image" Target="../media/image166.jpeg"/><Relationship Id="rId165" Type="http://schemas.openxmlformats.org/officeDocument/2006/relationships/image" Target="../media/image165.jpeg"/><Relationship Id="rId164" Type="http://schemas.openxmlformats.org/officeDocument/2006/relationships/image" Target="../media/image164.jpeg"/><Relationship Id="rId163" Type="http://schemas.openxmlformats.org/officeDocument/2006/relationships/image" Target="../media/image163.jpeg"/><Relationship Id="rId162" Type="http://schemas.openxmlformats.org/officeDocument/2006/relationships/image" Target="../media/image162.jpeg"/><Relationship Id="rId161" Type="http://schemas.openxmlformats.org/officeDocument/2006/relationships/image" Target="../media/image161.jpeg"/><Relationship Id="rId160" Type="http://schemas.openxmlformats.org/officeDocument/2006/relationships/image" Target="../media/image160.jpeg"/><Relationship Id="rId16" Type="http://schemas.openxmlformats.org/officeDocument/2006/relationships/image" Target="../media/image16.jpeg"/><Relationship Id="rId159" Type="http://schemas.openxmlformats.org/officeDocument/2006/relationships/image" Target="../media/image159.png"/><Relationship Id="rId158" Type="http://schemas.openxmlformats.org/officeDocument/2006/relationships/image" Target="../media/image158.jpeg"/><Relationship Id="rId157" Type="http://schemas.openxmlformats.org/officeDocument/2006/relationships/image" Target="../media/image157.jpeg"/><Relationship Id="rId156" Type="http://schemas.openxmlformats.org/officeDocument/2006/relationships/image" Target="../media/image156.png"/><Relationship Id="rId155" Type="http://schemas.openxmlformats.org/officeDocument/2006/relationships/image" Target="../media/image155.png"/><Relationship Id="rId154" Type="http://schemas.openxmlformats.org/officeDocument/2006/relationships/image" Target="../media/image154.jpeg"/><Relationship Id="rId153" Type="http://schemas.openxmlformats.org/officeDocument/2006/relationships/image" Target="../media/image153.jpeg"/><Relationship Id="rId152" Type="http://schemas.openxmlformats.org/officeDocument/2006/relationships/image" Target="../media/image152.jpeg"/><Relationship Id="rId151" Type="http://schemas.openxmlformats.org/officeDocument/2006/relationships/image" Target="../media/image151.png"/><Relationship Id="rId150" Type="http://schemas.openxmlformats.org/officeDocument/2006/relationships/image" Target="../media/image150.png"/><Relationship Id="rId15" Type="http://schemas.openxmlformats.org/officeDocument/2006/relationships/image" Target="../media/image15.png"/><Relationship Id="rId149" Type="http://schemas.openxmlformats.org/officeDocument/2006/relationships/image" Target="../media/image149.png"/><Relationship Id="rId148" Type="http://schemas.openxmlformats.org/officeDocument/2006/relationships/image" Target="../media/image148.jpeg"/><Relationship Id="rId147" Type="http://schemas.openxmlformats.org/officeDocument/2006/relationships/image" Target="../media/image147.jpeg"/><Relationship Id="rId146" Type="http://schemas.openxmlformats.org/officeDocument/2006/relationships/image" Target="../media/image146.jpeg"/><Relationship Id="rId145" Type="http://schemas.openxmlformats.org/officeDocument/2006/relationships/image" Target="../media/image145.jpeg"/><Relationship Id="rId144" Type="http://schemas.openxmlformats.org/officeDocument/2006/relationships/image" Target="../media/image144.jpeg"/><Relationship Id="rId143" Type="http://schemas.openxmlformats.org/officeDocument/2006/relationships/image" Target="../media/image143.jpeg"/><Relationship Id="rId142" Type="http://schemas.openxmlformats.org/officeDocument/2006/relationships/image" Target="../media/image142.jpeg"/><Relationship Id="rId141" Type="http://schemas.openxmlformats.org/officeDocument/2006/relationships/image" Target="../media/image141.jpeg"/><Relationship Id="rId140" Type="http://schemas.openxmlformats.org/officeDocument/2006/relationships/image" Target="../media/image140.jpeg"/><Relationship Id="rId14" Type="http://schemas.openxmlformats.org/officeDocument/2006/relationships/image" Target="../media/image14.jpeg"/><Relationship Id="rId139" Type="http://schemas.openxmlformats.org/officeDocument/2006/relationships/image" Target="../media/image139.jpeg"/><Relationship Id="rId138" Type="http://schemas.openxmlformats.org/officeDocument/2006/relationships/image" Target="../media/image138.jpeg"/><Relationship Id="rId137" Type="http://schemas.openxmlformats.org/officeDocument/2006/relationships/image" Target="../media/image137.jpeg"/><Relationship Id="rId136" Type="http://schemas.openxmlformats.org/officeDocument/2006/relationships/image" Target="../media/image136.jpeg"/><Relationship Id="rId135" Type="http://schemas.openxmlformats.org/officeDocument/2006/relationships/image" Target="../media/image135.jpeg"/><Relationship Id="rId134" Type="http://schemas.openxmlformats.org/officeDocument/2006/relationships/image" Target="../media/image134.jpeg"/><Relationship Id="rId133" Type="http://schemas.openxmlformats.org/officeDocument/2006/relationships/image" Target="../media/image133.jpeg"/><Relationship Id="rId132" Type="http://schemas.openxmlformats.org/officeDocument/2006/relationships/image" Target="../media/image132.jpeg"/><Relationship Id="rId131" Type="http://schemas.openxmlformats.org/officeDocument/2006/relationships/image" Target="../media/image131.jpeg"/><Relationship Id="rId130" Type="http://schemas.openxmlformats.org/officeDocument/2006/relationships/image" Target="../media/image130.jpeg"/><Relationship Id="rId13" Type="http://schemas.openxmlformats.org/officeDocument/2006/relationships/image" Target="../media/image13.jpeg"/><Relationship Id="rId129" Type="http://schemas.openxmlformats.org/officeDocument/2006/relationships/image" Target="../media/image129.jpeg"/><Relationship Id="rId128" Type="http://schemas.openxmlformats.org/officeDocument/2006/relationships/image" Target="../media/image128.jpeg"/><Relationship Id="rId127" Type="http://schemas.openxmlformats.org/officeDocument/2006/relationships/image" Target="../media/image127.jpeg"/><Relationship Id="rId126" Type="http://schemas.openxmlformats.org/officeDocument/2006/relationships/image" Target="../media/image126.png"/><Relationship Id="rId125" Type="http://schemas.openxmlformats.org/officeDocument/2006/relationships/image" Target="../media/image125.png"/><Relationship Id="rId124" Type="http://schemas.openxmlformats.org/officeDocument/2006/relationships/image" Target="../media/image124.jpeg"/><Relationship Id="rId123" Type="http://schemas.openxmlformats.org/officeDocument/2006/relationships/image" Target="../media/image123.png"/><Relationship Id="rId122" Type="http://schemas.openxmlformats.org/officeDocument/2006/relationships/image" Target="../media/image122.jpeg"/><Relationship Id="rId121" Type="http://schemas.openxmlformats.org/officeDocument/2006/relationships/image" Target="../media/image121.png"/><Relationship Id="rId120" Type="http://schemas.openxmlformats.org/officeDocument/2006/relationships/image" Target="../media/image120.jpeg"/><Relationship Id="rId12" Type="http://schemas.openxmlformats.org/officeDocument/2006/relationships/image" Target="../media/image12.jpeg"/><Relationship Id="rId119" Type="http://schemas.openxmlformats.org/officeDocument/2006/relationships/image" Target="../media/image119.jpeg"/><Relationship Id="rId118" Type="http://schemas.openxmlformats.org/officeDocument/2006/relationships/image" Target="../media/image118.jpeg"/><Relationship Id="rId117" Type="http://schemas.openxmlformats.org/officeDocument/2006/relationships/image" Target="../media/image117.jpeg"/><Relationship Id="rId116" Type="http://schemas.openxmlformats.org/officeDocument/2006/relationships/image" Target="../media/image116.jpeg"/><Relationship Id="rId115" Type="http://schemas.openxmlformats.org/officeDocument/2006/relationships/image" Target="../media/image115.jpeg"/><Relationship Id="rId114" Type="http://schemas.openxmlformats.org/officeDocument/2006/relationships/image" Target="../media/image114.png"/><Relationship Id="rId113" Type="http://schemas.openxmlformats.org/officeDocument/2006/relationships/image" Target="../media/image113.jpeg"/><Relationship Id="rId112" Type="http://schemas.openxmlformats.org/officeDocument/2006/relationships/image" Target="../media/image112.jpeg"/><Relationship Id="rId111" Type="http://schemas.openxmlformats.org/officeDocument/2006/relationships/image" Target="../media/image111.jpeg"/><Relationship Id="rId110" Type="http://schemas.openxmlformats.org/officeDocument/2006/relationships/image" Target="../media/image110.jpeg"/><Relationship Id="rId11" Type="http://schemas.openxmlformats.org/officeDocument/2006/relationships/image" Target="../media/image11.jpeg"/><Relationship Id="rId109" Type="http://schemas.openxmlformats.org/officeDocument/2006/relationships/image" Target="../media/image109.jpeg"/><Relationship Id="rId108" Type="http://schemas.openxmlformats.org/officeDocument/2006/relationships/image" Target="../media/image108.jpeg"/><Relationship Id="rId107" Type="http://schemas.openxmlformats.org/officeDocument/2006/relationships/image" Target="../media/image107.jpeg"/><Relationship Id="rId106" Type="http://schemas.openxmlformats.org/officeDocument/2006/relationships/image" Target="../media/image106.jpeg"/><Relationship Id="rId105" Type="http://schemas.openxmlformats.org/officeDocument/2006/relationships/image" Target="../media/image105.jpeg"/><Relationship Id="rId104" Type="http://schemas.openxmlformats.org/officeDocument/2006/relationships/image" Target="../media/image104.jpeg"/><Relationship Id="rId103" Type="http://schemas.openxmlformats.org/officeDocument/2006/relationships/image" Target="../media/image103.jpeg"/><Relationship Id="rId102" Type="http://schemas.openxmlformats.org/officeDocument/2006/relationships/image" Target="../media/image102.jpeg"/><Relationship Id="rId101" Type="http://schemas.openxmlformats.org/officeDocument/2006/relationships/image" Target="../media/image101.jpeg"/><Relationship Id="rId100" Type="http://schemas.openxmlformats.org/officeDocument/2006/relationships/image" Target="../media/image100.jpeg"/><Relationship Id="rId10" Type="http://schemas.openxmlformats.org/officeDocument/2006/relationships/image" Target="../media/image10.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87.png"/><Relationship Id="rId1" Type="http://schemas.openxmlformats.org/officeDocument/2006/relationships/image" Target="../media/image486.png"/></Relationships>
</file>

<file path=xl/drawings/_rels/drawing3.xml.rels><?xml version="1.0" encoding="UTF-8" standalone="yes"?>
<Relationships xmlns="http://schemas.openxmlformats.org/package/2006/relationships"><Relationship Id="rId9" Type="http://schemas.openxmlformats.org/officeDocument/2006/relationships/image" Target="../media/image496.png"/><Relationship Id="rId8" Type="http://schemas.openxmlformats.org/officeDocument/2006/relationships/image" Target="../media/image495.png"/><Relationship Id="rId7" Type="http://schemas.openxmlformats.org/officeDocument/2006/relationships/image" Target="../media/image494.png"/><Relationship Id="rId64" Type="http://schemas.openxmlformats.org/officeDocument/2006/relationships/image" Target="../media/image551.png"/><Relationship Id="rId63" Type="http://schemas.openxmlformats.org/officeDocument/2006/relationships/image" Target="../media/image550.png"/><Relationship Id="rId62" Type="http://schemas.openxmlformats.org/officeDocument/2006/relationships/image" Target="../media/image549.jpeg"/><Relationship Id="rId61" Type="http://schemas.openxmlformats.org/officeDocument/2006/relationships/image" Target="../media/image548.png"/><Relationship Id="rId60" Type="http://schemas.openxmlformats.org/officeDocument/2006/relationships/image" Target="../media/image547.png"/><Relationship Id="rId6" Type="http://schemas.openxmlformats.org/officeDocument/2006/relationships/image" Target="../media/image493.png"/><Relationship Id="rId59" Type="http://schemas.openxmlformats.org/officeDocument/2006/relationships/image" Target="../media/image546.jpeg"/><Relationship Id="rId58" Type="http://schemas.openxmlformats.org/officeDocument/2006/relationships/image" Target="../media/image545.png"/><Relationship Id="rId57" Type="http://schemas.openxmlformats.org/officeDocument/2006/relationships/image" Target="../media/image544.png"/><Relationship Id="rId56" Type="http://schemas.openxmlformats.org/officeDocument/2006/relationships/image" Target="../media/image543.png"/><Relationship Id="rId55" Type="http://schemas.openxmlformats.org/officeDocument/2006/relationships/image" Target="../media/image542.png"/><Relationship Id="rId54" Type="http://schemas.openxmlformats.org/officeDocument/2006/relationships/image" Target="../media/image541.png"/><Relationship Id="rId53" Type="http://schemas.openxmlformats.org/officeDocument/2006/relationships/image" Target="../media/image540.png"/><Relationship Id="rId52" Type="http://schemas.openxmlformats.org/officeDocument/2006/relationships/image" Target="../media/image539.png"/><Relationship Id="rId51" Type="http://schemas.openxmlformats.org/officeDocument/2006/relationships/image" Target="../media/image538.png"/><Relationship Id="rId50" Type="http://schemas.openxmlformats.org/officeDocument/2006/relationships/image" Target="../media/image537.png"/><Relationship Id="rId5" Type="http://schemas.openxmlformats.org/officeDocument/2006/relationships/image" Target="../media/image492.png"/><Relationship Id="rId49" Type="http://schemas.openxmlformats.org/officeDocument/2006/relationships/image" Target="../media/image536.png"/><Relationship Id="rId48" Type="http://schemas.openxmlformats.org/officeDocument/2006/relationships/image" Target="../media/image535.png"/><Relationship Id="rId47" Type="http://schemas.openxmlformats.org/officeDocument/2006/relationships/image" Target="../media/image534.png"/><Relationship Id="rId46" Type="http://schemas.openxmlformats.org/officeDocument/2006/relationships/image" Target="../media/image533.png"/><Relationship Id="rId45" Type="http://schemas.openxmlformats.org/officeDocument/2006/relationships/image" Target="../media/image532.png"/><Relationship Id="rId44" Type="http://schemas.openxmlformats.org/officeDocument/2006/relationships/image" Target="../media/image531.png"/><Relationship Id="rId43" Type="http://schemas.openxmlformats.org/officeDocument/2006/relationships/image" Target="../media/image530.png"/><Relationship Id="rId42" Type="http://schemas.openxmlformats.org/officeDocument/2006/relationships/image" Target="../media/image529.png"/><Relationship Id="rId41" Type="http://schemas.openxmlformats.org/officeDocument/2006/relationships/image" Target="../media/image528.png"/><Relationship Id="rId40" Type="http://schemas.openxmlformats.org/officeDocument/2006/relationships/image" Target="../media/image527.png"/><Relationship Id="rId4" Type="http://schemas.openxmlformats.org/officeDocument/2006/relationships/image" Target="../media/image491.png"/><Relationship Id="rId39" Type="http://schemas.openxmlformats.org/officeDocument/2006/relationships/image" Target="../media/image526.png"/><Relationship Id="rId38" Type="http://schemas.openxmlformats.org/officeDocument/2006/relationships/image" Target="../media/image525.png"/><Relationship Id="rId37" Type="http://schemas.openxmlformats.org/officeDocument/2006/relationships/image" Target="../media/image524.png"/><Relationship Id="rId36" Type="http://schemas.openxmlformats.org/officeDocument/2006/relationships/image" Target="../media/image523.png"/><Relationship Id="rId35" Type="http://schemas.openxmlformats.org/officeDocument/2006/relationships/image" Target="../media/image522.png"/><Relationship Id="rId34" Type="http://schemas.openxmlformats.org/officeDocument/2006/relationships/image" Target="../media/image521.png"/><Relationship Id="rId33" Type="http://schemas.openxmlformats.org/officeDocument/2006/relationships/image" Target="../media/image520.png"/><Relationship Id="rId32" Type="http://schemas.openxmlformats.org/officeDocument/2006/relationships/image" Target="../media/image519.png"/><Relationship Id="rId31" Type="http://schemas.openxmlformats.org/officeDocument/2006/relationships/image" Target="../media/image518.png"/><Relationship Id="rId30" Type="http://schemas.openxmlformats.org/officeDocument/2006/relationships/image" Target="../media/image517.png"/><Relationship Id="rId3" Type="http://schemas.openxmlformats.org/officeDocument/2006/relationships/image" Target="../media/image490.png"/><Relationship Id="rId29" Type="http://schemas.openxmlformats.org/officeDocument/2006/relationships/image" Target="../media/image516.png"/><Relationship Id="rId28" Type="http://schemas.openxmlformats.org/officeDocument/2006/relationships/image" Target="../media/image515.png"/><Relationship Id="rId27" Type="http://schemas.openxmlformats.org/officeDocument/2006/relationships/image" Target="../media/image514.png"/><Relationship Id="rId26" Type="http://schemas.openxmlformats.org/officeDocument/2006/relationships/image" Target="../media/image513.png"/><Relationship Id="rId25" Type="http://schemas.openxmlformats.org/officeDocument/2006/relationships/image" Target="../media/image512.png"/><Relationship Id="rId24" Type="http://schemas.openxmlformats.org/officeDocument/2006/relationships/image" Target="../media/image511.png"/><Relationship Id="rId23" Type="http://schemas.openxmlformats.org/officeDocument/2006/relationships/image" Target="../media/image510.png"/><Relationship Id="rId22" Type="http://schemas.openxmlformats.org/officeDocument/2006/relationships/image" Target="../media/image509.png"/><Relationship Id="rId21" Type="http://schemas.openxmlformats.org/officeDocument/2006/relationships/image" Target="../media/image508.png"/><Relationship Id="rId20" Type="http://schemas.openxmlformats.org/officeDocument/2006/relationships/image" Target="../media/image507.png"/><Relationship Id="rId2" Type="http://schemas.openxmlformats.org/officeDocument/2006/relationships/image" Target="../media/image489.png"/><Relationship Id="rId19" Type="http://schemas.openxmlformats.org/officeDocument/2006/relationships/image" Target="../media/image506.png"/><Relationship Id="rId18" Type="http://schemas.openxmlformats.org/officeDocument/2006/relationships/image" Target="../media/image505.png"/><Relationship Id="rId17" Type="http://schemas.openxmlformats.org/officeDocument/2006/relationships/image" Target="../media/image504.png"/><Relationship Id="rId16" Type="http://schemas.openxmlformats.org/officeDocument/2006/relationships/image" Target="../media/image503.png"/><Relationship Id="rId15" Type="http://schemas.openxmlformats.org/officeDocument/2006/relationships/image" Target="../media/image502.png"/><Relationship Id="rId14" Type="http://schemas.openxmlformats.org/officeDocument/2006/relationships/image" Target="../media/image501.png"/><Relationship Id="rId13" Type="http://schemas.openxmlformats.org/officeDocument/2006/relationships/image" Target="../media/image500.png"/><Relationship Id="rId12" Type="http://schemas.openxmlformats.org/officeDocument/2006/relationships/image" Target="../media/image499.png"/><Relationship Id="rId11" Type="http://schemas.openxmlformats.org/officeDocument/2006/relationships/image" Target="../media/image498.png"/><Relationship Id="rId10" Type="http://schemas.openxmlformats.org/officeDocument/2006/relationships/image" Target="../media/image497.png"/><Relationship Id="rId1" Type="http://schemas.openxmlformats.org/officeDocument/2006/relationships/image" Target="../media/image488.png"/></Relationships>
</file>

<file path=xl/drawings/_rels/drawing4.xml.rels><?xml version="1.0" encoding="UTF-8" standalone="yes"?>
<Relationships xmlns="http://schemas.openxmlformats.org/package/2006/relationships"><Relationship Id="rId9" Type="http://schemas.openxmlformats.org/officeDocument/2006/relationships/image" Target="../media/image560.png"/><Relationship Id="rId8" Type="http://schemas.openxmlformats.org/officeDocument/2006/relationships/image" Target="../media/image559.png"/><Relationship Id="rId7" Type="http://schemas.openxmlformats.org/officeDocument/2006/relationships/image" Target="../media/image558.png"/><Relationship Id="rId6" Type="http://schemas.openxmlformats.org/officeDocument/2006/relationships/image" Target="../media/image557.png"/><Relationship Id="rId5" Type="http://schemas.openxmlformats.org/officeDocument/2006/relationships/image" Target="../media/image556.png"/><Relationship Id="rId4" Type="http://schemas.openxmlformats.org/officeDocument/2006/relationships/image" Target="../media/image555.png"/><Relationship Id="rId3" Type="http://schemas.openxmlformats.org/officeDocument/2006/relationships/image" Target="../media/image554.png"/><Relationship Id="rId22" Type="http://schemas.openxmlformats.org/officeDocument/2006/relationships/image" Target="../media/image573.png"/><Relationship Id="rId21" Type="http://schemas.openxmlformats.org/officeDocument/2006/relationships/image" Target="../media/image572.png"/><Relationship Id="rId20" Type="http://schemas.openxmlformats.org/officeDocument/2006/relationships/image" Target="../media/image571.png"/><Relationship Id="rId2" Type="http://schemas.openxmlformats.org/officeDocument/2006/relationships/image" Target="../media/image553.png"/><Relationship Id="rId19" Type="http://schemas.openxmlformats.org/officeDocument/2006/relationships/image" Target="../media/image570.png"/><Relationship Id="rId18" Type="http://schemas.openxmlformats.org/officeDocument/2006/relationships/image" Target="../media/image569.png"/><Relationship Id="rId17" Type="http://schemas.openxmlformats.org/officeDocument/2006/relationships/image" Target="../media/image568.png"/><Relationship Id="rId16" Type="http://schemas.openxmlformats.org/officeDocument/2006/relationships/image" Target="../media/image567.png"/><Relationship Id="rId15" Type="http://schemas.openxmlformats.org/officeDocument/2006/relationships/image" Target="../media/image566.png"/><Relationship Id="rId14" Type="http://schemas.openxmlformats.org/officeDocument/2006/relationships/image" Target="../media/image565.png"/><Relationship Id="rId13" Type="http://schemas.openxmlformats.org/officeDocument/2006/relationships/image" Target="../media/image564.png"/><Relationship Id="rId12" Type="http://schemas.openxmlformats.org/officeDocument/2006/relationships/image" Target="../media/image563.png"/><Relationship Id="rId11" Type="http://schemas.openxmlformats.org/officeDocument/2006/relationships/image" Target="../media/image562.png"/><Relationship Id="rId10" Type="http://schemas.openxmlformats.org/officeDocument/2006/relationships/image" Target="../media/image561.png"/><Relationship Id="rId1" Type="http://schemas.openxmlformats.org/officeDocument/2006/relationships/image" Target="../media/image552.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173355</xdr:colOff>
      <xdr:row>168</xdr:row>
      <xdr:rowOff>144780</xdr:rowOff>
    </xdr:from>
    <xdr:ext cx="600075" cy="504825"/>
    <xdr:pic>
      <xdr:nvPicPr>
        <xdr:cNvPr id="2" name="图片 1"/>
        <xdr:cNvPicPr/>
      </xdr:nvPicPr>
      <xdr:blipFill>
        <a:blip r:embed="rId1"/>
        <a:stretch>
          <a:fillRect/>
        </a:stretch>
      </xdr:blipFill>
      <xdr:spPr>
        <a:xfrm>
          <a:off x="6991350" y="125601730"/>
          <a:ext cx="600075" cy="504825"/>
        </a:xfrm>
        <a:prstGeom prst="rect">
          <a:avLst/>
        </a:prstGeom>
      </xdr:spPr>
    </xdr:pic>
    <xdr:clientData/>
  </xdr:oneCellAnchor>
  <xdr:oneCellAnchor>
    <xdr:from>
      <xdr:col>4</xdr:col>
      <xdr:colOff>254000</xdr:colOff>
      <xdr:row>683</xdr:row>
      <xdr:rowOff>38100</xdr:rowOff>
    </xdr:from>
    <xdr:ext cx="565274" cy="571500"/>
    <xdr:pic>
      <xdr:nvPicPr>
        <xdr:cNvPr id="3" name="110"/>
        <xdr:cNvPicPr/>
      </xdr:nvPicPr>
      <xdr:blipFill>
        <a:blip r:embed="rId2"/>
        <a:stretch>
          <a:fillRect/>
        </a:stretch>
      </xdr:blipFill>
      <xdr:spPr>
        <a:xfrm>
          <a:off x="7071995" y="517925050"/>
          <a:ext cx="565150" cy="571500"/>
        </a:xfrm>
        <a:prstGeom prst="rect">
          <a:avLst/>
        </a:prstGeom>
      </xdr:spPr>
    </xdr:pic>
    <xdr:clientData/>
  </xdr:oneCellAnchor>
  <xdr:twoCellAnchor editAs="oneCell">
    <xdr:from>
      <xdr:col>4</xdr:col>
      <xdr:colOff>146685</xdr:colOff>
      <xdr:row>172</xdr:row>
      <xdr:rowOff>195580</xdr:rowOff>
    </xdr:from>
    <xdr:to>
      <xdr:col>4</xdr:col>
      <xdr:colOff>925830</xdr:colOff>
      <xdr:row>172</xdr:row>
      <xdr:rowOff>638810</xdr:rowOff>
    </xdr:to>
    <xdr:pic>
      <xdr:nvPicPr>
        <xdr:cNvPr id="4" name="图片 5291" descr="file:///\\1VE3FSM7FNP2JB4\i3D\JB\报价图片\430043.jpg"/>
        <xdr:cNvPicPr>
          <a:picLocks noChangeAspect="1"/>
        </xdr:cNvPicPr>
      </xdr:nvPicPr>
      <xdr:blipFill>
        <a:blip r:embed="rId3"/>
        <a:stretch>
          <a:fillRect/>
        </a:stretch>
      </xdr:blipFill>
      <xdr:spPr>
        <a:xfrm>
          <a:off x="6964680" y="128700530"/>
          <a:ext cx="779145" cy="443230"/>
        </a:xfrm>
        <a:prstGeom prst="rect">
          <a:avLst/>
        </a:prstGeom>
        <a:noFill/>
        <a:ln w="9525">
          <a:noFill/>
        </a:ln>
      </xdr:spPr>
    </xdr:pic>
    <xdr:clientData/>
  </xdr:twoCellAnchor>
  <xdr:twoCellAnchor editAs="oneCell">
    <xdr:from>
      <xdr:col>4</xdr:col>
      <xdr:colOff>146685</xdr:colOff>
      <xdr:row>173</xdr:row>
      <xdr:rowOff>166370</xdr:rowOff>
    </xdr:from>
    <xdr:to>
      <xdr:col>4</xdr:col>
      <xdr:colOff>925830</xdr:colOff>
      <xdr:row>173</xdr:row>
      <xdr:rowOff>651510</xdr:rowOff>
    </xdr:to>
    <xdr:pic>
      <xdr:nvPicPr>
        <xdr:cNvPr id="5" name="图片 5952" descr="file:///\\1VE3FSM7FNP2JB4\i3D\JB\报价图片\432173.jpg"/>
        <xdr:cNvPicPr>
          <a:picLocks noChangeAspect="1"/>
        </xdr:cNvPicPr>
      </xdr:nvPicPr>
      <xdr:blipFill>
        <a:blip r:embed="rId4"/>
        <a:stretch>
          <a:fillRect/>
        </a:stretch>
      </xdr:blipFill>
      <xdr:spPr>
        <a:xfrm>
          <a:off x="6964680" y="129433320"/>
          <a:ext cx="779145" cy="485140"/>
        </a:xfrm>
        <a:prstGeom prst="rect">
          <a:avLst/>
        </a:prstGeom>
        <a:noFill/>
        <a:ln w="9525">
          <a:noFill/>
        </a:ln>
      </xdr:spPr>
    </xdr:pic>
    <xdr:clientData/>
  </xdr:twoCellAnchor>
  <xdr:twoCellAnchor editAs="oneCell">
    <xdr:from>
      <xdr:col>4</xdr:col>
      <xdr:colOff>194310</xdr:colOff>
      <xdr:row>174</xdr:row>
      <xdr:rowOff>89535</xdr:rowOff>
    </xdr:from>
    <xdr:to>
      <xdr:col>4</xdr:col>
      <xdr:colOff>878840</xdr:colOff>
      <xdr:row>174</xdr:row>
      <xdr:rowOff>622300</xdr:rowOff>
    </xdr:to>
    <xdr:pic>
      <xdr:nvPicPr>
        <xdr:cNvPr id="6" name="图片 2"/>
        <xdr:cNvPicPr>
          <a:picLocks noChangeAspect="1"/>
        </xdr:cNvPicPr>
      </xdr:nvPicPr>
      <xdr:blipFill>
        <a:blip r:embed="rId5"/>
        <a:stretch>
          <a:fillRect/>
        </a:stretch>
      </xdr:blipFill>
      <xdr:spPr>
        <a:xfrm>
          <a:off x="7012305" y="130118485"/>
          <a:ext cx="684530" cy="532765"/>
        </a:xfrm>
        <a:prstGeom prst="rect">
          <a:avLst/>
        </a:prstGeom>
        <a:noFill/>
        <a:ln w="9525">
          <a:noFill/>
        </a:ln>
      </xdr:spPr>
    </xdr:pic>
    <xdr:clientData/>
  </xdr:twoCellAnchor>
  <xdr:twoCellAnchor editAs="oneCell">
    <xdr:from>
      <xdr:col>4</xdr:col>
      <xdr:colOff>309245</xdr:colOff>
      <xdr:row>175</xdr:row>
      <xdr:rowOff>77470</xdr:rowOff>
    </xdr:from>
    <xdr:to>
      <xdr:col>4</xdr:col>
      <xdr:colOff>763270</xdr:colOff>
      <xdr:row>175</xdr:row>
      <xdr:rowOff>732155</xdr:rowOff>
    </xdr:to>
    <xdr:pic>
      <xdr:nvPicPr>
        <xdr:cNvPr id="7" name="图片 6"/>
        <xdr:cNvPicPr>
          <a:picLocks noChangeAspect="1"/>
        </xdr:cNvPicPr>
      </xdr:nvPicPr>
      <xdr:blipFill>
        <a:blip r:embed="rId6"/>
        <a:stretch>
          <a:fillRect/>
        </a:stretch>
      </xdr:blipFill>
      <xdr:spPr>
        <a:xfrm>
          <a:off x="7127240" y="130868420"/>
          <a:ext cx="454025" cy="654685"/>
        </a:xfrm>
        <a:prstGeom prst="rect">
          <a:avLst/>
        </a:prstGeom>
        <a:noFill/>
        <a:ln w="9525">
          <a:noFill/>
        </a:ln>
      </xdr:spPr>
    </xdr:pic>
    <xdr:clientData/>
  </xdr:twoCellAnchor>
  <xdr:twoCellAnchor editAs="oneCell">
    <xdr:from>
      <xdr:col>4</xdr:col>
      <xdr:colOff>309245</xdr:colOff>
      <xdr:row>176</xdr:row>
      <xdr:rowOff>44450</xdr:rowOff>
    </xdr:from>
    <xdr:to>
      <xdr:col>4</xdr:col>
      <xdr:colOff>763905</xdr:colOff>
      <xdr:row>176</xdr:row>
      <xdr:rowOff>696595</xdr:rowOff>
    </xdr:to>
    <xdr:pic>
      <xdr:nvPicPr>
        <xdr:cNvPr id="8" name="图片 7"/>
        <xdr:cNvPicPr>
          <a:picLocks noChangeAspect="1"/>
        </xdr:cNvPicPr>
      </xdr:nvPicPr>
      <xdr:blipFill>
        <a:blip r:embed="rId6"/>
        <a:stretch>
          <a:fillRect/>
        </a:stretch>
      </xdr:blipFill>
      <xdr:spPr>
        <a:xfrm>
          <a:off x="7127240" y="131597400"/>
          <a:ext cx="454660" cy="652145"/>
        </a:xfrm>
        <a:prstGeom prst="rect">
          <a:avLst/>
        </a:prstGeom>
        <a:noFill/>
        <a:ln w="9525">
          <a:noFill/>
        </a:ln>
      </xdr:spPr>
    </xdr:pic>
    <xdr:clientData/>
  </xdr:twoCellAnchor>
  <xdr:twoCellAnchor editAs="oneCell">
    <xdr:from>
      <xdr:col>4</xdr:col>
      <xdr:colOff>197485</xdr:colOff>
      <xdr:row>177</xdr:row>
      <xdr:rowOff>12065</xdr:rowOff>
    </xdr:from>
    <xdr:to>
      <xdr:col>4</xdr:col>
      <xdr:colOff>875030</xdr:colOff>
      <xdr:row>177</xdr:row>
      <xdr:rowOff>723265</xdr:rowOff>
    </xdr:to>
    <xdr:pic>
      <xdr:nvPicPr>
        <xdr:cNvPr id="9" name="图片 712" descr="file:///\\1VE3FSM7FNP2JB4\i3D\JB\报价图片\111585.jpg"/>
        <xdr:cNvPicPr>
          <a:picLocks noChangeAspect="1"/>
        </xdr:cNvPicPr>
      </xdr:nvPicPr>
      <xdr:blipFill>
        <a:blip r:embed="rId7"/>
        <a:stretch>
          <a:fillRect/>
        </a:stretch>
      </xdr:blipFill>
      <xdr:spPr>
        <a:xfrm>
          <a:off x="7015480" y="132327015"/>
          <a:ext cx="677545" cy="711200"/>
        </a:xfrm>
        <a:prstGeom prst="rect">
          <a:avLst/>
        </a:prstGeom>
        <a:noFill/>
        <a:ln w="9525">
          <a:noFill/>
        </a:ln>
      </xdr:spPr>
    </xdr:pic>
    <xdr:clientData/>
  </xdr:twoCellAnchor>
  <xdr:twoCellAnchor editAs="oneCell">
    <xdr:from>
      <xdr:col>4</xdr:col>
      <xdr:colOff>146685</xdr:colOff>
      <xdr:row>178</xdr:row>
      <xdr:rowOff>35560</xdr:rowOff>
    </xdr:from>
    <xdr:to>
      <xdr:col>4</xdr:col>
      <xdr:colOff>925830</xdr:colOff>
      <xdr:row>178</xdr:row>
      <xdr:rowOff>699770</xdr:rowOff>
    </xdr:to>
    <xdr:pic>
      <xdr:nvPicPr>
        <xdr:cNvPr id="10" name="图片 787" descr="file:///\\1VE3FSM7FNP2JB4\i3D\JB\报价图片\111922.jpg"/>
        <xdr:cNvPicPr>
          <a:picLocks noChangeAspect="1"/>
        </xdr:cNvPicPr>
      </xdr:nvPicPr>
      <xdr:blipFill>
        <a:blip r:embed="rId8"/>
        <a:stretch>
          <a:fillRect/>
        </a:stretch>
      </xdr:blipFill>
      <xdr:spPr>
        <a:xfrm>
          <a:off x="6964680" y="133112510"/>
          <a:ext cx="779145" cy="664210"/>
        </a:xfrm>
        <a:prstGeom prst="rect">
          <a:avLst/>
        </a:prstGeom>
        <a:noFill/>
        <a:ln w="9525">
          <a:noFill/>
        </a:ln>
      </xdr:spPr>
    </xdr:pic>
    <xdr:clientData/>
  </xdr:twoCellAnchor>
  <xdr:twoCellAnchor editAs="oneCell">
    <xdr:from>
      <xdr:col>4</xdr:col>
      <xdr:colOff>226060</xdr:colOff>
      <xdr:row>179</xdr:row>
      <xdr:rowOff>12065</xdr:rowOff>
    </xdr:from>
    <xdr:to>
      <xdr:col>4</xdr:col>
      <xdr:colOff>846455</xdr:colOff>
      <xdr:row>179</xdr:row>
      <xdr:rowOff>723265</xdr:rowOff>
    </xdr:to>
    <xdr:pic>
      <xdr:nvPicPr>
        <xdr:cNvPr id="11" name="图片 2676" descr="file:///\\1VE3FSM7FNP2JB4\i3D\JB\报价图片\212358.jpg"/>
        <xdr:cNvPicPr>
          <a:picLocks noChangeAspect="1"/>
        </xdr:cNvPicPr>
      </xdr:nvPicPr>
      <xdr:blipFill>
        <a:blip r:embed="rId9"/>
        <a:stretch>
          <a:fillRect/>
        </a:stretch>
      </xdr:blipFill>
      <xdr:spPr>
        <a:xfrm>
          <a:off x="7044055" y="133851015"/>
          <a:ext cx="620395" cy="711200"/>
        </a:xfrm>
        <a:prstGeom prst="rect">
          <a:avLst/>
        </a:prstGeom>
        <a:noFill/>
        <a:ln w="9525">
          <a:noFill/>
        </a:ln>
      </xdr:spPr>
    </xdr:pic>
    <xdr:clientData/>
  </xdr:twoCellAnchor>
  <xdr:twoCellAnchor editAs="oneCell">
    <xdr:from>
      <xdr:col>4</xdr:col>
      <xdr:colOff>146685</xdr:colOff>
      <xdr:row>180</xdr:row>
      <xdr:rowOff>29845</xdr:rowOff>
    </xdr:from>
    <xdr:to>
      <xdr:col>4</xdr:col>
      <xdr:colOff>925830</xdr:colOff>
      <xdr:row>180</xdr:row>
      <xdr:rowOff>705485</xdr:rowOff>
    </xdr:to>
    <xdr:pic>
      <xdr:nvPicPr>
        <xdr:cNvPr id="12" name="图片 2593" descr="file:///\\1VE3FSM7FNP2JB4\i3D\JB\报价图片\211900.jpg"/>
        <xdr:cNvPicPr>
          <a:picLocks noChangeAspect="1"/>
        </xdr:cNvPicPr>
      </xdr:nvPicPr>
      <xdr:blipFill>
        <a:blip r:embed="rId10"/>
        <a:stretch>
          <a:fillRect/>
        </a:stretch>
      </xdr:blipFill>
      <xdr:spPr>
        <a:xfrm>
          <a:off x="6964680" y="134630795"/>
          <a:ext cx="779145" cy="675640"/>
        </a:xfrm>
        <a:prstGeom prst="rect">
          <a:avLst/>
        </a:prstGeom>
        <a:noFill/>
        <a:ln w="9525">
          <a:noFill/>
        </a:ln>
      </xdr:spPr>
    </xdr:pic>
    <xdr:clientData/>
  </xdr:twoCellAnchor>
  <xdr:twoCellAnchor editAs="oneCell">
    <xdr:from>
      <xdr:col>4</xdr:col>
      <xdr:colOff>146685</xdr:colOff>
      <xdr:row>181</xdr:row>
      <xdr:rowOff>14605</xdr:rowOff>
    </xdr:from>
    <xdr:to>
      <xdr:col>4</xdr:col>
      <xdr:colOff>925830</xdr:colOff>
      <xdr:row>181</xdr:row>
      <xdr:rowOff>726440</xdr:rowOff>
    </xdr:to>
    <xdr:pic>
      <xdr:nvPicPr>
        <xdr:cNvPr id="13" name="图片 833" descr="file:///\\1VE3FSM7FNP2JB4\i3D\JB\报价图片\112083.jpg"/>
        <xdr:cNvPicPr>
          <a:picLocks noChangeAspect="1"/>
        </xdr:cNvPicPr>
      </xdr:nvPicPr>
      <xdr:blipFill>
        <a:blip r:embed="rId11"/>
        <a:stretch>
          <a:fillRect/>
        </a:stretch>
      </xdr:blipFill>
      <xdr:spPr>
        <a:xfrm>
          <a:off x="6964680" y="135377555"/>
          <a:ext cx="779145" cy="711835"/>
        </a:xfrm>
        <a:prstGeom prst="rect">
          <a:avLst/>
        </a:prstGeom>
        <a:noFill/>
        <a:ln w="9525">
          <a:noFill/>
        </a:ln>
      </xdr:spPr>
    </xdr:pic>
    <xdr:clientData/>
  </xdr:twoCellAnchor>
  <xdr:twoCellAnchor editAs="oneCell">
    <xdr:from>
      <xdr:col>4</xdr:col>
      <xdr:colOff>146685</xdr:colOff>
      <xdr:row>182</xdr:row>
      <xdr:rowOff>68580</xdr:rowOff>
    </xdr:from>
    <xdr:to>
      <xdr:col>4</xdr:col>
      <xdr:colOff>925830</xdr:colOff>
      <xdr:row>182</xdr:row>
      <xdr:rowOff>666750</xdr:rowOff>
    </xdr:to>
    <xdr:pic>
      <xdr:nvPicPr>
        <xdr:cNvPr id="14" name="图片 819" descr="file:///\\1VE3FSM7FNP2JB4\i3D\JB\报价图片\112043.jpg"/>
        <xdr:cNvPicPr>
          <a:picLocks noChangeAspect="1"/>
        </xdr:cNvPicPr>
      </xdr:nvPicPr>
      <xdr:blipFill>
        <a:blip r:embed="rId12"/>
        <a:stretch>
          <a:fillRect/>
        </a:stretch>
      </xdr:blipFill>
      <xdr:spPr>
        <a:xfrm>
          <a:off x="6964680" y="136193530"/>
          <a:ext cx="779145" cy="598170"/>
        </a:xfrm>
        <a:prstGeom prst="rect">
          <a:avLst/>
        </a:prstGeom>
        <a:noFill/>
        <a:ln w="9525">
          <a:noFill/>
        </a:ln>
      </xdr:spPr>
    </xdr:pic>
    <xdr:clientData/>
  </xdr:twoCellAnchor>
  <xdr:twoCellAnchor editAs="oneCell">
    <xdr:from>
      <xdr:col>4</xdr:col>
      <xdr:colOff>146685</xdr:colOff>
      <xdr:row>183</xdr:row>
      <xdr:rowOff>68580</xdr:rowOff>
    </xdr:from>
    <xdr:to>
      <xdr:col>4</xdr:col>
      <xdr:colOff>925830</xdr:colOff>
      <xdr:row>183</xdr:row>
      <xdr:rowOff>666750</xdr:rowOff>
    </xdr:to>
    <xdr:pic>
      <xdr:nvPicPr>
        <xdr:cNvPr id="15" name="图片 818" descr="file:///\\1VE3FSM7FNP2JB4\i3D\JB\报价图片\112043.jpg"/>
        <xdr:cNvPicPr>
          <a:picLocks noChangeAspect="1"/>
        </xdr:cNvPicPr>
      </xdr:nvPicPr>
      <xdr:blipFill>
        <a:blip r:embed="rId12"/>
        <a:stretch>
          <a:fillRect/>
        </a:stretch>
      </xdr:blipFill>
      <xdr:spPr>
        <a:xfrm>
          <a:off x="6964680" y="136955530"/>
          <a:ext cx="779145" cy="598170"/>
        </a:xfrm>
        <a:prstGeom prst="rect">
          <a:avLst/>
        </a:prstGeom>
        <a:noFill/>
        <a:ln w="9525">
          <a:noFill/>
        </a:ln>
      </xdr:spPr>
    </xdr:pic>
    <xdr:clientData/>
  </xdr:twoCellAnchor>
  <xdr:twoCellAnchor editAs="oneCell">
    <xdr:from>
      <xdr:col>4</xdr:col>
      <xdr:colOff>319405</xdr:colOff>
      <xdr:row>184</xdr:row>
      <xdr:rowOff>175895</xdr:rowOff>
    </xdr:from>
    <xdr:to>
      <xdr:col>4</xdr:col>
      <xdr:colOff>753745</xdr:colOff>
      <xdr:row>184</xdr:row>
      <xdr:rowOff>532765</xdr:rowOff>
    </xdr:to>
    <xdr:pic>
      <xdr:nvPicPr>
        <xdr:cNvPr id="16" name="图片 1" descr="TB2wfJCg5QnBKNjSZFmXXcApVXa_!!1703776595(1)"/>
        <xdr:cNvPicPr>
          <a:picLocks noChangeAspect="1"/>
        </xdr:cNvPicPr>
      </xdr:nvPicPr>
      <xdr:blipFill>
        <a:blip r:embed="rId13"/>
        <a:stretch>
          <a:fillRect/>
        </a:stretch>
      </xdr:blipFill>
      <xdr:spPr>
        <a:xfrm>
          <a:off x="7137400" y="137824845"/>
          <a:ext cx="434340" cy="356870"/>
        </a:xfrm>
        <a:prstGeom prst="rect">
          <a:avLst/>
        </a:prstGeom>
        <a:noFill/>
        <a:ln w="9525">
          <a:noFill/>
        </a:ln>
      </xdr:spPr>
    </xdr:pic>
    <xdr:clientData/>
  </xdr:twoCellAnchor>
  <xdr:twoCellAnchor editAs="oneCell">
    <xdr:from>
      <xdr:col>4</xdr:col>
      <xdr:colOff>146685</xdr:colOff>
      <xdr:row>185</xdr:row>
      <xdr:rowOff>26670</xdr:rowOff>
    </xdr:from>
    <xdr:to>
      <xdr:col>4</xdr:col>
      <xdr:colOff>925830</xdr:colOff>
      <xdr:row>185</xdr:row>
      <xdr:rowOff>711200</xdr:rowOff>
    </xdr:to>
    <xdr:pic>
      <xdr:nvPicPr>
        <xdr:cNvPr id="17" name="图片 1037" descr="file:///\\1VE3FSM7FNP2JB4\i3D\JB\报价图片\112573.jpg"/>
        <xdr:cNvPicPr>
          <a:picLocks noChangeAspect="1"/>
        </xdr:cNvPicPr>
      </xdr:nvPicPr>
      <xdr:blipFill>
        <a:blip r:embed="rId14"/>
        <a:stretch>
          <a:fillRect/>
        </a:stretch>
      </xdr:blipFill>
      <xdr:spPr>
        <a:xfrm>
          <a:off x="6964680" y="138437620"/>
          <a:ext cx="779145" cy="684530"/>
        </a:xfrm>
        <a:prstGeom prst="rect">
          <a:avLst/>
        </a:prstGeom>
        <a:noFill/>
        <a:ln w="9525">
          <a:noFill/>
        </a:ln>
      </xdr:spPr>
    </xdr:pic>
    <xdr:clientData/>
  </xdr:twoCellAnchor>
  <xdr:twoCellAnchor editAs="oneCell">
    <xdr:from>
      <xdr:col>4</xdr:col>
      <xdr:colOff>285115</xdr:colOff>
      <xdr:row>186</xdr:row>
      <xdr:rowOff>56515</xdr:rowOff>
    </xdr:from>
    <xdr:to>
      <xdr:col>4</xdr:col>
      <xdr:colOff>788035</xdr:colOff>
      <xdr:row>186</xdr:row>
      <xdr:rowOff>693420</xdr:rowOff>
    </xdr:to>
    <xdr:pic>
      <xdr:nvPicPr>
        <xdr:cNvPr id="18" name="图片 1"/>
        <xdr:cNvPicPr>
          <a:picLocks noChangeAspect="1"/>
        </xdr:cNvPicPr>
      </xdr:nvPicPr>
      <xdr:blipFill>
        <a:blip r:embed="rId15"/>
        <a:stretch>
          <a:fillRect/>
        </a:stretch>
      </xdr:blipFill>
      <xdr:spPr>
        <a:xfrm>
          <a:off x="7103110" y="139229465"/>
          <a:ext cx="502920" cy="636905"/>
        </a:xfrm>
        <a:prstGeom prst="rect">
          <a:avLst/>
        </a:prstGeom>
        <a:noFill/>
        <a:ln w="9525">
          <a:noFill/>
        </a:ln>
      </xdr:spPr>
    </xdr:pic>
    <xdr:clientData/>
  </xdr:twoCellAnchor>
  <xdr:twoCellAnchor editAs="oneCell">
    <xdr:from>
      <xdr:col>4</xdr:col>
      <xdr:colOff>285115</xdr:colOff>
      <xdr:row>186</xdr:row>
      <xdr:rowOff>56515</xdr:rowOff>
    </xdr:from>
    <xdr:to>
      <xdr:col>4</xdr:col>
      <xdr:colOff>788035</xdr:colOff>
      <xdr:row>186</xdr:row>
      <xdr:rowOff>693420</xdr:rowOff>
    </xdr:to>
    <xdr:pic>
      <xdr:nvPicPr>
        <xdr:cNvPr id="19" name="图片 1"/>
        <xdr:cNvPicPr>
          <a:picLocks noChangeAspect="1"/>
        </xdr:cNvPicPr>
      </xdr:nvPicPr>
      <xdr:blipFill>
        <a:blip r:embed="rId15"/>
        <a:stretch>
          <a:fillRect/>
        </a:stretch>
      </xdr:blipFill>
      <xdr:spPr>
        <a:xfrm>
          <a:off x="7103110" y="139229465"/>
          <a:ext cx="502920" cy="636905"/>
        </a:xfrm>
        <a:prstGeom prst="rect">
          <a:avLst/>
        </a:prstGeom>
        <a:noFill/>
        <a:ln w="9525">
          <a:noFill/>
        </a:ln>
      </xdr:spPr>
    </xdr:pic>
    <xdr:clientData/>
  </xdr:twoCellAnchor>
  <xdr:twoCellAnchor editAs="oneCell">
    <xdr:from>
      <xdr:col>4</xdr:col>
      <xdr:colOff>178435</xdr:colOff>
      <xdr:row>187</xdr:row>
      <xdr:rowOff>12065</xdr:rowOff>
    </xdr:from>
    <xdr:to>
      <xdr:col>4</xdr:col>
      <xdr:colOff>894715</xdr:colOff>
      <xdr:row>187</xdr:row>
      <xdr:rowOff>723265</xdr:rowOff>
    </xdr:to>
    <xdr:pic>
      <xdr:nvPicPr>
        <xdr:cNvPr id="20" name="图片 1173" descr="file:///\\1VE3FSM7FNP2JB4\i3D\JB\报价图片\113098.jpg"/>
        <xdr:cNvPicPr>
          <a:picLocks noChangeAspect="1"/>
        </xdr:cNvPicPr>
      </xdr:nvPicPr>
      <xdr:blipFill>
        <a:blip r:embed="rId16"/>
        <a:stretch>
          <a:fillRect/>
        </a:stretch>
      </xdr:blipFill>
      <xdr:spPr>
        <a:xfrm>
          <a:off x="6996430" y="139947015"/>
          <a:ext cx="716280" cy="711200"/>
        </a:xfrm>
        <a:prstGeom prst="rect">
          <a:avLst/>
        </a:prstGeom>
        <a:noFill/>
        <a:ln w="9525">
          <a:noFill/>
        </a:ln>
      </xdr:spPr>
    </xdr:pic>
    <xdr:clientData/>
  </xdr:twoCellAnchor>
  <xdr:twoCellAnchor editAs="oneCell">
    <xdr:from>
      <xdr:col>4</xdr:col>
      <xdr:colOff>147320</xdr:colOff>
      <xdr:row>188</xdr:row>
      <xdr:rowOff>33020</xdr:rowOff>
    </xdr:from>
    <xdr:to>
      <xdr:col>4</xdr:col>
      <xdr:colOff>925195</xdr:colOff>
      <xdr:row>188</xdr:row>
      <xdr:rowOff>702310</xdr:rowOff>
    </xdr:to>
    <xdr:pic>
      <xdr:nvPicPr>
        <xdr:cNvPr id="21" name="图片 1438" descr="file:///\\1VE3FSM7FNP2JB4\i3D\JB\报价图片\120094.jpg"/>
        <xdr:cNvPicPr>
          <a:picLocks noChangeAspect="1"/>
        </xdr:cNvPicPr>
      </xdr:nvPicPr>
      <xdr:blipFill>
        <a:blip r:embed="rId17"/>
        <a:stretch>
          <a:fillRect/>
        </a:stretch>
      </xdr:blipFill>
      <xdr:spPr>
        <a:xfrm>
          <a:off x="6965315" y="140729970"/>
          <a:ext cx="777875" cy="669290"/>
        </a:xfrm>
        <a:prstGeom prst="rect">
          <a:avLst/>
        </a:prstGeom>
        <a:noFill/>
        <a:ln w="9525">
          <a:noFill/>
        </a:ln>
      </xdr:spPr>
    </xdr:pic>
    <xdr:clientData/>
  </xdr:twoCellAnchor>
  <xdr:twoCellAnchor editAs="oneCell">
    <xdr:from>
      <xdr:col>4</xdr:col>
      <xdr:colOff>309880</xdr:colOff>
      <xdr:row>189</xdr:row>
      <xdr:rowOff>12065</xdr:rowOff>
    </xdr:from>
    <xdr:to>
      <xdr:col>4</xdr:col>
      <xdr:colOff>762635</xdr:colOff>
      <xdr:row>189</xdr:row>
      <xdr:rowOff>723265</xdr:rowOff>
    </xdr:to>
    <xdr:pic>
      <xdr:nvPicPr>
        <xdr:cNvPr id="22" name="图片 2405" descr="file:///\\1VE3FSM7FNP2JB4\i3D\JB\报价图片\211056.jpg"/>
        <xdr:cNvPicPr>
          <a:picLocks noChangeAspect="1"/>
        </xdr:cNvPicPr>
      </xdr:nvPicPr>
      <xdr:blipFill>
        <a:blip r:embed="rId18"/>
        <a:stretch>
          <a:fillRect/>
        </a:stretch>
      </xdr:blipFill>
      <xdr:spPr>
        <a:xfrm>
          <a:off x="7127875" y="141471015"/>
          <a:ext cx="452755" cy="711200"/>
        </a:xfrm>
        <a:prstGeom prst="rect">
          <a:avLst/>
        </a:prstGeom>
        <a:noFill/>
        <a:ln w="9525">
          <a:noFill/>
        </a:ln>
      </xdr:spPr>
    </xdr:pic>
    <xdr:clientData/>
  </xdr:twoCellAnchor>
  <xdr:twoCellAnchor editAs="oneCell">
    <xdr:from>
      <xdr:col>4</xdr:col>
      <xdr:colOff>309880</xdr:colOff>
      <xdr:row>190</xdr:row>
      <xdr:rowOff>12065</xdr:rowOff>
    </xdr:from>
    <xdr:to>
      <xdr:col>4</xdr:col>
      <xdr:colOff>762635</xdr:colOff>
      <xdr:row>190</xdr:row>
      <xdr:rowOff>723265</xdr:rowOff>
    </xdr:to>
    <xdr:pic>
      <xdr:nvPicPr>
        <xdr:cNvPr id="23" name="图片 2407" descr="file:///\\1VE3FSM7FNP2JB4\i3D\JB\报价图片\211056.jpg"/>
        <xdr:cNvPicPr>
          <a:picLocks noChangeAspect="1"/>
        </xdr:cNvPicPr>
      </xdr:nvPicPr>
      <xdr:blipFill>
        <a:blip r:embed="rId18"/>
        <a:stretch>
          <a:fillRect/>
        </a:stretch>
      </xdr:blipFill>
      <xdr:spPr>
        <a:xfrm>
          <a:off x="7127875" y="142233015"/>
          <a:ext cx="452755" cy="711200"/>
        </a:xfrm>
        <a:prstGeom prst="rect">
          <a:avLst/>
        </a:prstGeom>
        <a:noFill/>
        <a:ln w="9525">
          <a:noFill/>
        </a:ln>
      </xdr:spPr>
    </xdr:pic>
    <xdr:clientData/>
  </xdr:twoCellAnchor>
  <xdr:twoCellAnchor editAs="oneCell">
    <xdr:from>
      <xdr:col>4</xdr:col>
      <xdr:colOff>146685</xdr:colOff>
      <xdr:row>191</xdr:row>
      <xdr:rowOff>50800</xdr:rowOff>
    </xdr:from>
    <xdr:to>
      <xdr:col>4</xdr:col>
      <xdr:colOff>925830</xdr:colOff>
      <xdr:row>191</xdr:row>
      <xdr:rowOff>687705</xdr:rowOff>
    </xdr:to>
    <xdr:pic>
      <xdr:nvPicPr>
        <xdr:cNvPr id="24" name="图片 1060" descr="file:///\\1VE3FSM7FNP2JB4\i3D\JB\报价图片\112718.jpg"/>
        <xdr:cNvPicPr>
          <a:picLocks noChangeAspect="1"/>
        </xdr:cNvPicPr>
      </xdr:nvPicPr>
      <xdr:blipFill>
        <a:blip r:embed="rId19"/>
        <a:stretch>
          <a:fillRect/>
        </a:stretch>
      </xdr:blipFill>
      <xdr:spPr>
        <a:xfrm>
          <a:off x="6964680" y="143033750"/>
          <a:ext cx="779145" cy="636905"/>
        </a:xfrm>
        <a:prstGeom prst="rect">
          <a:avLst/>
        </a:prstGeom>
        <a:noFill/>
        <a:ln w="9525">
          <a:noFill/>
        </a:ln>
      </xdr:spPr>
    </xdr:pic>
    <xdr:clientData/>
  </xdr:twoCellAnchor>
  <xdr:twoCellAnchor editAs="oneCell">
    <xdr:from>
      <xdr:col>4</xdr:col>
      <xdr:colOff>208915</xdr:colOff>
      <xdr:row>192</xdr:row>
      <xdr:rowOff>12065</xdr:rowOff>
    </xdr:from>
    <xdr:to>
      <xdr:col>4</xdr:col>
      <xdr:colOff>863600</xdr:colOff>
      <xdr:row>192</xdr:row>
      <xdr:rowOff>723265</xdr:rowOff>
    </xdr:to>
    <xdr:pic>
      <xdr:nvPicPr>
        <xdr:cNvPr id="25" name="图片 1281" descr="file:///\\1VE3FSM7FNP2JB4\i3D\JB\报价图片\113569.jpg"/>
        <xdr:cNvPicPr>
          <a:picLocks noChangeAspect="1"/>
        </xdr:cNvPicPr>
      </xdr:nvPicPr>
      <xdr:blipFill>
        <a:blip r:embed="rId20"/>
        <a:stretch>
          <a:fillRect/>
        </a:stretch>
      </xdr:blipFill>
      <xdr:spPr>
        <a:xfrm>
          <a:off x="7026910" y="143757015"/>
          <a:ext cx="654685" cy="711200"/>
        </a:xfrm>
        <a:prstGeom prst="rect">
          <a:avLst/>
        </a:prstGeom>
        <a:noFill/>
        <a:ln w="9525">
          <a:noFill/>
        </a:ln>
      </xdr:spPr>
    </xdr:pic>
    <xdr:clientData/>
  </xdr:twoCellAnchor>
  <xdr:twoCellAnchor editAs="oneCell">
    <xdr:from>
      <xdr:col>4</xdr:col>
      <xdr:colOff>172720</xdr:colOff>
      <xdr:row>193</xdr:row>
      <xdr:rowOff>12065</xdr:rowOff>
    </xdr:from>
    <xdr:to>
      <xdr:col>4</xdr:col>
      <xdr:colOff>899795</xdr:colOff>
      <xdr:row>193</xdr:row>
      <xdr:rowOff>723265</xdr:rowOff>
    </xdr:to>
    <xdr:pic>
      <xdr:nvPicPr>
        <xdr:cNvPr id="26" name="图片 1098" descr="file:///\\1VE3FSM7FNP2JB4\i3D\JB\报价图片\112839.jpg"/>
        <xdr:cNvPicPr>
          <a:picLocks noChangeAspect="1"/>
        </xdr:cNvPicPr>
      </xdr:nvPicPr>
      <xdr:blipFill>
        <a:blip r:embed="rId21"/>
        <a:stretch>
          <a:fillRect/>
        </a:stretch>
      </xdr:blipFill>
      <xdr:spPr>
        <a:xfrm>
          <a:off x="6990715" y="144519015"/>
          <a:ext cx="727075" cy="711200"/>
        </a:xfrm>
        <a:prstGeom prst="rect">
          <a:avLst/>
        </a:prstGeom>
        <a:noFill/>
        <a:ln w="9525">
          <a:noFill/>
        </a:ln>
      </xdr:spPr>
    </xdr:pic>
    <xdr:clientData/>
  </xdr:twoCellAnchor>
  <xdr:twoCellAnchor editAs="oneCell">
    <xdr:from>
      <xdr:col>4</xdr:col>
      <xdr:colOff>189865</xdr:colOff>
      <xdr:row>194</xdr:row>
      <xdr:rowOff>12065</xdr:rowOff>
    </xdr:from>
    <xdr:to>
      <xdr:col>4</xdr:col>
      <xdr:colOff>882650</xdr:colOff>
      <xdr:row>194</xdr:row>
      <xdr:rowOff>723265</xdr:rowOff>
    </xdr:to>
    <xdr:pic>
      <xdr:nvPicPr>
        <xdr:cNvPr id="27" name="图片 1091" descr="file:///\\1VE3FSM7FNP2JB4\i3D\JB\报价图片\112807.jpg"/>
        <xdr:cNvPicPr>
          <a:picLocks noChangeAspect="1"/>
        </xdr:cNvPicPr>
      </xdr:nvPicPr>
      <xdr:blipFill>
        <a:blip r:embed="rId22"/>
        <a:stretch>
          <a:fillRect/>
        </a:stretch>
      </xdr:blipFill>
      <xdr:spPr>
        <a:xfrm>
          <a:off x="7007860" y="145281015"/>
          <a:ext cx="692785" cy="711200"/>
        </a:xfrm>
        <a:prstGeom prst="rect">
          <a:avLst/>
        </a:prstGeom>
        <a:noFill/>
        <a:ln w="9525">
          <a:noFill/>
        </a:ln>
      </xdr:spPr>
    </xdr:pic>
    <xdr:clientData/>
  </xdr:twoCellAnchor>
  <xdr:twoCellAnchor editAs="oneCell">
    <xdr:from>
      <xdr:col>4</xdr:col>
      <xdr:colOff>205740</xdr:colOff>
      <xdr:row>195</xdr:row>
      <xdr:rowOff>12065</xdr:rowOff>
    </xdr:from>
    <xdr:to>
      <xdr:col>4</xdr:col>
      <xdr:colOff>866775</xdr:colOff>
      <xdr:row>195</xdr:row>
      <xdr:rowOff>723265</xdr:rowOff>
    </xdr:to>
    <xdr:pic>
      <xdr:nvPicPr>
        <xdr:cNvPr id="28" name="图片 1094" descr="file:///\\1VE3FSM7FNP2JB4\i3D\JB\报价图片\112813.jpg"/>
        <xdr:cNvPicPr>
          <a:picLocks noChangeAspect="1"/>
        </xdr:cNvPicPr>
      </xdr:nvPicPr>
      <xdr:blipFill>
        <a:blip r:embed="rId23"/>
        <a:stretch>
          <a:fillRect/>
        </a:stretch>
      </xdr:blipFill>
      <xdr:spPr>
        <a:xfrm>
          <a:off x="7023735" y="146043015"/>
          <a:ext cx="661035" cy="711200"/>
        </a:xfrm>
        <a:prstGeom prst="rect">
          <a:avLst/>
        </a:prstGeom>
        <a:noFill/>
        <a:ln w="9525">
          <a:noFill/>
        </a:ln>
      </xdr:spPr>
    </xdr:pic>
    <xdr:clientData/>
  </xdr:twoCellAnchor>
  <xdr:twoCellAnchor editAs="oneCell">
    <xdr:from>
      <xdr:col>4</xdr:col>
      <xdr:colOff>199390</xdr:colOff>
      <xdr:row>196</xdr:row>
      <xdr:rowOff>125095</xdr:rowOff>
    </xdr:from>
    <xdr:to>
      <xdr:col>4</xdr:col>
      <xdr:colOff>873125</xdr:colOff>
      <xdr:row>196</xdr:row>
      <xdr:rowOff>717550</xdr:rowOff>
    </xdr:to>
    <xdr:pic>
      <xdr:nvPicPr>
        <xdr:cNvPr id="29" name="图片 6" descr="微信截图_20230520135427"/>
        <xdr:cNvPicPr>
          <a:picLocks noChangeAspect="1"/>
        </xdr:cNvPicPr>
      </xdr:nvPicPr>
      <xdr:blipFill>
        <a:blip r:embed="rId24"/>
        <a:stretch>
          <a:fillRect/>
        </a:stretch>
      </xdr:blipFill>
      <xdr:spPr>
        <a:xfrm>
          <a:off x="7017385" y="146918045"/>
          <a:ext cx="673735" cy="592455"/>
        </a:xfrm>
        <a:prstGeom prst="rect">
          <a:avLst/>
        </a:prstGeom>
        <a:noFill/>
        <a:ln w="9525">
          <a:noFill/>
        </a:ln>
      </xdr:spPr>
    </xdr:pic>
    <xdr:clientData/>
  </xdr:twoCellAnchor>
  <xdr:twoCellAnchor editAs="oneCell">
    <xdr:from>
      <xdr:col>4</xdr:col>
      <xdr:colOff>189865</xdr:colOff>
      <xdr:row>197</xdr:row>
      <xdr:rowOff>12065</xdr:rowOff>
    </xdr:from>
    <xdr:to>
      <xdr:col>4</xdr:col>
      <xdr:colOff>882650</xdr:colOff>
      <xdr:row>197</xdr:row>
      <xdr:rowOff>723265</xdr:rowOff>
    </xdr:to>
    <xdr:pic>
      <xdr:nvPicPr>
        <xdr:cNvPr id="30" name="图片 535" descr="file:///\\1VE3FSM7FNP2JB4\i3D\JB\报价图片\111023.jpg"/>
        <xdr:cNvPicPr>
          <a:picLocks noChangeAspect="1"/>
        </xdr:cNvPicPr>
      </xdr:nvPicPr>
      <xdr:blipFill>
        <a:blip r:embed="rId25"/>
        <a:stretch>
          <a:fillRect/>
        </a:stretch>
      </xdr:blipFill>
      <xdr:spPr>
        <a:xfrm>
          <a:off x="7007860" y="147567015"/>
          <a:ext cx="692785" cy="711200"/>
        </a:xfrm>
        <a:prstGeom prst="rect">
          <a:avLst/>
        </a:prstGeom>
        <a:noFill/>
        <a:ln w="9525">
          <a:noFill/>
        </a:ln>
      </xdr:spPr>
    </xdr:pic>
    <xdr:clientData/>
  </xdr:twoCellAnchor>
  <xdr:twoCellAnchor editAs="oneCell">
    <xdr:from>
      <xdr:col>4</xdr:col>
      <xdr:colOff>190500</xdr:colOff>
      <xdr:row>198</xdr:row>
      <xdr:rowOff>12065</xdr:rowOff>
    </xdr:from>
    <xdr:to>
      <xdr:col>4</xdr:col>
      <xdr:colOff>882650</xdr:colOff>
      <xdr:row>198</xdr:row>
      <xdr:rowOff>723265</xdr:rowOff>
    </xdr:to>
    <xdr:pic>
      <xdr:nvPicPr>
        <xdr:cNvPr id="31" name="图片 536" descr="file:///\\1VE3FSM7FNP2JB4\i3D\JB\报价图片\111023.jpg"/>
        <xdr:cNvPicPr>
          <a:picLocks noChangeAspect="1"/>
        </xdr:cNvPicPr>
      </xdr:nvPicPr>
      <xdr:blipFill>
        <a:blip r:embed="rId25"/>
        <a:stretch>
          <a:fillRect/>
        </a:stretch>
      </xdr:blipFill>
      <xdr:spPr>
        <a:xfrm>
          <a:off x="7008495" y="148329015"/>
          <a:ext cx="692150" cy="711200"/>
        </a:xfrm>
        <a:prstGeom prst="rect">
          <a:avLst/>
        </a:prstGeom>
        <a:noFill/>
        <a:ln w="9525">
          <a:noFill/>
        </a:ln>
      </xdr:spPr>
    </xdr:pic>
    <xdr:clientData/>
  </xdr:twoCellAnchor>
  <xdr:twoCellAnchor editAs="oneCell">
    <xdr:from>
      <xdr:col>4</xdr:col>
      <xdr:colOff>146685</xdr:colOff>
      <xdr:row>199</xdr:row>
      <xdr:rowOff>14605</xdr:rowOff>
    </xdr:from>
    <xdr:to>
      <xdr:col>4</xdr:col>
      <xdr:colOff>925830</xdr:colOff>
      <xdr:row>199</xdr:row>
      <xdr:rowOff>726440</xdr:rowOff>
    </xdr:to>
    <xdr:pic>
      <xdr:nvPicPr>
        <xdr:cNvPr id="32" name="图片 1278" descr="file:///\\1VE3FSM7FNP2JB4\i3D\JB\报价图片\113562.jpg"/>
        <xdr:cNvPicPr>
          <a:picLocks noChangeAspect="1"/>
        </xdr:cNvPicPr>
      </xdr:nvPicPr>
      <xdr:blipFill>
        <a:blip r:embed="rId26"/>
        <a:stretch>
          <a:fillRect/>
        </a:stretch>
      </xdr:blipFill>
      <xdr:spPr>
        <a:xfrm>
          <a:off x="6964680" y="149093555"/>
          <a:ext cx="779145" cy="711835"/>
        </a:xfrm>
        <a:prstGeom prst="rect">
          <a:avLst/>
        </a:prstGeom>
        <a:noFill/>
        <a:ln w="9525">
          <a:noFill/>
        </a:ln>
      </xdr:spPr>
    </xdr:pic>
    <xdr:clientData/>
  </xdr:twoCellAnchor>
  <xdr:twoCellAnchor editAs="oneCell">
    <xdr:from>
      <xdr:col>4</xdr:col>
      <xdr:colOff>146685</xdr:colOff>
      <xdr:row>200</xdr:row>
      <xdr:rowOff>65405</xdr:rowOff>
    </xdr:from>
    <xdr:to>
      <xdr:col>4</xdr:col>
      <xdr:colOff>925830</xdr:colOff>
      <xdr:row>200</xdr:row>
      <xdr:rowOff>687705</xdr:rowOff>
    </xdr:to>
    <xdr:pic>
      <xdr:nvPicPr>
        <xdr:cNvPr id="33" name="图片 561" descr="file:///\\1VE3FSM7FNP2JB4\i3D\JB\报价图片\111133.jpg"/>
        <xdr:cNvPicPr>
          <a:picLocks noChangeAspect="1"/>
        </xdr:cNvPicPr>
      </xdr:nvPicPr>
      <xdr:blipFill>
        <a:blip r:embed="rId27"/>
        <a:stretch>
          <a:fillRect/>
        </a:stretch>
      </xdr:blipFill>
      <xdr:spPr>
        <a:xfrm>
          <a:off x="6964680" y="149906355"/>
          <a:ext cx="779145" cy="622300"/>
        </a:xfrm>
        <a:prstGeom prst="rect">
          <a:avLst/>
        </a:prstGeom>
        <a:noFill/>
        <a:ln w="9525">
          <a:noFill/>
        </a:ln>
      </xdr:spPr>
    </xdr:pic>
    <xdr:clientData/>
  </xdr:twoCellAnchor>
  <xdr:twoCellAnchor editAs="oneCell">
    <xdr:from>
      <xdr:col>4</xdr:col>
      <xdr:colOff>208915</xdr:colOff>
      <xdr:row>201</xdr:row>
      <xdr:rowOff>29845</xdr:rowOff>
    </xdr:from>
    <xdr:to>
      <xdr:col>4</xdr:col>
      <xdr:colOff>864235</xdr:colOff>
      <xdr:row>201</xdr:row>
      <xdr:rowOff>705485</xdr:rowOff>
    </xdr:to>
    <xdr:pic>
      <xdr:nvPicPr>
        <xdr:cNvPr id="34" name="图片 1"/>
        <xdr:cNvPicPr>
          <a:picLocks noChangeAspect="1"/>
        </xdr:cNvPicPr>
      </xdr:nvPicPr>
      <xdr:blipFill>
        <a:blip r:embed="rId28"/>
        <a:stretch>
          <a:fillRect/>
        </a:stretch>
      </xdr:blipFill>
      <xdr:spPr>
        <a:xfrm>
          <a:off x="7026910" y="150632795"/>
          <a:ext cx="655320" cy="675640"/>
        </a:xfrm>
        <a:prstGeom prst="rect">
          <a:avLst/>
        </a:prstGeom>
        <a:noFill/>
        <a:ln w="9525">
          <a:noFill/>
        </a:ln>
      </xdr:spPr>
    </xdr:pic>
    <xdr:clientData/>
  </xdr:twoCellAnchor>
  <xdr:twoCellAnchor editAs="oneCell">
    <xdr:from>
      <xdr:col>4</xdr:col>
      <xdr:colOff>200660</xdr:colOff>
      <xdr:row>203</xdr:row>
      <xdr:rowOff>22860</xdr:rowOff>
    </xdr:from>
    <xdr:to>
      <xdr:col>4</xdr:col>
      <xdr:colOff>871855</xdr:colOff>
      <xdr:row>203</xdr:row>
      <xdr:rowOff>633095</xdr:rowOff>
    </xdr:to>
    <xdr:pic>
      <xdr:nvPicPr>
        <xdr:cNvPr id="35" name="图片 689" descr="file:///\\1VE3FSM7FNP2JB4\i3D\JB\报价图片\111501.jpg"/>
        <xdr:cNvPicPr>
          <a:picLocks noChangeAspect="1"/>
        </xdr:cNvPicPr>
      </xdr:nvPicPr>
      <xdr:blipFill>
        <a:blip r:embed="rId29"/>
        <a:stretch>
          <a:fillRect/>
        </a:stretch>
      </xdr:blipFill>
      <xdr:spPr>
        <a:xfrm>
          <a:off x="7018655" y="152149810"/>
          <a:ext cx="671195" cy="610235"/>
        </a:xfrm>
        <a:prstGeom prst="rect">
          <a:avLst/>
        </a:prstGeom>
        <a:noFill/>
        <a:ln w="9525">
          <a:noFill/>
        </a:ln>
      </xdr:spPr>
    </xdr:pic>
    <xdr:clientData/>
  </xdr:twoCellAnchor>
  <xdr:twoCellAnchor editAs="oneCell">
    <xdr:from>
      <xdr:col>4</xdr:col>
      <xdr:colOff>165735</xdr:colOff>
      <xdr:row>204</xdr:row>
      <xdr:rowOff>12065</xdr:rowOff>
    </xdr:from>
    <xdr:to>
      <xdr:col>4</xdr:col>
      <xdr:colOff>906780</xdr:colOff>
      <xdr:row>204</xdr:row>
      <xdr:rowOff>723265</xdr:rowOff>
    </xdr:to>
    <xdr:pic>
      <xdr:nvPicPr>
        <xdr:cNvPr id="36" name="图片 3261" descr="file:///\\1VE3FSM7FNP2JB4\i3D\JB\报价图片\221700.jpg"/>
        <xdr:cNvPicPr>
          <a:picLocks noChangeAspect="1"/>
        </xdr:cNvPicPr>
      </xdr:nvPicPr>
      <xdr:blipFill>
        <a:blip r:embed="rId30"/>
        <a:stretch>
          <a:fillRect/>
        </a:stretch>
      </xdr:blipFill>
      <xdr:spPr>
        <a:xfrm>
          <a:off x="6983730" y="152901015"/>
          <a:ext cx="741045" cy="711200"/>
        </a:xfrm>
        <a:prstGeom prst="rect">
          <a:avLst/>
        </a:prstGeom>
        <a:noFill/>
        <a:ln w="9525">
          <a:noFill/>
        </a:ln>
      </xdr:spPr>
    </xdr:pic>
    <xdr:clientData/>
  </xdr:twoCellAnchor>
  <xdr:twoCellAnchor editAs="oneCell">
    <xdr:from>
      <xdr:col>4</xdr:col>
      <xdr:colOff>212090</xdr:colOff>
      <xdr:row>205</xdr:row>
      <xdr:rowOff>12065</xdr:rowOff>
    </xdr:from>
    <xdr:to>
      <xdr:col>4</xdr:col>
      <xdr:colOff>860425</xdr:colOff>
      <xdr:row>205</xdr:row>
      <xdr:rowOff>723265</xdr:rowOff>
    </xdr:to>
    <xdr:pic>
      <xdr:nvPicPr>
        <xdr:cNvPr id="37" name="图片 515" descr="file:///\\1VE3FSM7FNP2JB4\i3D\JB\报价图片\110960.jpg"/>
        <xdr:cNvPicPr>
          <a:picLocks noChangeAspect="1"/>
        </xdr:cNvPicPr>
      </xdr:nvPicPr>
      <xdr:blipFill>
        <a:blip r:embed="rId31"/>
        <a:stretch>
          <a:fillRect/>
        </a:stretch>
      </xdr:blipFill>
      <xdr:spPr>
        <a:xfrm>
          <a:off x="7030085" y="153663015"/>
          <a:ext cx="648335" cy="711200"/>
        </a:xfrm>
        <a:prstGeom prst="rect">
          <a:avLst/>
        </a:prstGeom>
        <a:noFill/>
        <a:ln w="9525">
          <a:noFill/>
        </a:ln>
      </xdr:spPr>
    </xdr:pic>
    <xdr:clientData/>
  </xdr:twoCellAnchor>
  <xdr:twoCellAnchor editAs="oneCell">
    <xdr:from>
      <xdr:col>4</xdr:col>
      <xdr:colOff>146685</xdr:colOff>
      <xdr:row>206</xdr:row>
      <xdr:rowOff>95250</xdr:rowOff>
    </xdr:from>
    <xdr:to>
      <xdr:col>4</xdr:col>
      <xdr:colOff>925830</xdr:colOff>
      <xdr:row>206</xdr:row>
      <xdr:rowOff>615950</xdr:rowOff>
    </xdr:to>
    <xdr:pic>
      <xdr:nvPicPr>
        <xdr:cNvPr id="38" name="图片 11595" descr="file:///\\1VE3FSM7FNP2JB4\i3D\JB\报价图片\510358.jpg"/>
        <xdr:cNvPicPr>
          <a:picLocks noChangeAspect="1"/>
        </xdr:cNvPicPr>
      </xdr:nvPicPr>
      <xdr:blipFill>
        <a:blip r:embed="rId32"/>
        <a:stretch>
          <a:fillRect/>
        </a:stretch>
      </xdr:blipFill>
      <xdr:spPr>
        <a:xfrm>
          <a:off x="6964680" y="154508200"/>
          <a:ext cx="779145" cy="520700"/>
        </a:xfrm>
        <a:prstGeom prst="rect">
          <a:avLst/>
        </a:prstGeom>
        <a:noFill/>
        <a:ln w="9525">
          <a:noFill/>
        </a:ln>
      </xdr:spPr>
    </xdr:pic>
    <xdr:clientData/>
  </xdr:twoCellAnchor>
  <xdr:twoCellAnchor editAs="oneCell">
    <xdr:from>
      <xdr:col>4</xdr:col>
      <xdr:colOff>148590</xdr:colOff>
      <xdr:row>207</xdr:row>
      <xdr:rowOff>12065</xdr:rowOff>
    </xdr:from>
    <xdr:to>
      <xdr:col>4</xdr:col>
      <xdr:colOff>923925</xdr:colOff>
      <xdr:row>207</xdr:row>
      <xdr:rowOff>723265</xdr:rowOff>
    </xdr:to>
    <xdr:pic>
      <xdr:nvPicPr>
        <xdr:cNvPr id="39" name="图片 720" descr="file:///\\1VE3FSM7FNP2JB4\i3D\JB\报价图片\111671.jpg"/>
        <xdr:cNvPicPr>
          <a:picLocks noChangeAspect="1"/>
        </xdr:cNvPicPr>
      </xdr:nvPicPr>
      <xdr:blipFill>
        <a:blip r:embed="rId33"/>
        <a:stretch>
          <a:fillRect/>
        </a:stretch>
      </xdr:blipFill>
      <xdr:spPr>
        <a:xfrm>
          <a:off x="6966585" y="155187015"/>
          <a:ext cx="775335" cy="711200"/>
        </a:xfrm>
        <a:prstGeom prst="rect">
          <a:avLst/>
        </a:prstGeom>
        <a:noFill/>
        <a:ln w="9525">
          <a:noFill/>
        </a:ln>
      </xdr:spPr>
    </xdr:pic>
    <xdr:clientData/>
  </xdr:twoCellAnchor>
  <xdr:twoCellAnchor editAs="oneCell">
    <xdr:from>
      <xdr:col>4</xdr:col>
      <xdr:colOff>146685</xdr:colOff>
      <xdr:row>208</xdr:row>
      <xdr:rowOff>29845</xdr:rowOff>
    </xdr:from>
    <xdr:to>
      <xdr:col>4</xdr:col>
      <xdr:colOff>925830</xdr:colOff>
      <xdr:row>208</xdr:row>
      <xdr:rowOff>705485</xdr:rowOff>
    </xdr:to>
    <xdr:pic>
      <xdr:nvPicPr>
        <xdr:cNvPr id="40" name="图片 1415" descr="file:///\\1VE3FSM7FNP2JB4\i3D\JB\报价图片\120032.jpg"/>
        <xdr:cNvPicPr>
          <a:picLocks noChangeAspect="1"/>
        </xdr:cNvPicPr>
      </xdr:nvPicPr>
      <xdr:blipFill>
        <a:blip r:embed="rId34"/>
        <a:stretch>
          <a:fillRect/>
        </a:stretch>
      </xdr:blipFill>
      <xdr:spPr>
        <a:xfrm>
          <a:off x="6964680" y="155966795"/>
          <a:ext cx="779145" cy="675640"/>
        </a:xfrm>
        <a:prstGeom prst="rect">
          <a:avLst/>
        </a:prstGeom>
        <a:noFill/>
        <a:ln w="9525">
          <a:noFill/>
        </a:ln>
      </xdr:spPr>
    </xdr:pic>
    <xdr:clientData/>
  </xdr:twoCellAnchor>
  <xdr:twoCellAnchor editAs="oneCell">
    <xdr:from>
      <xdr:col>4</xdr:col>
      <xdr:colOff>151130</xdr:colOff>
      <xdr:row>209</xdr:row>
      <xdr:rowOff>12065</xdr:rowOff>
    </xdr:from>
    <xdr:to>
      <xdr:col>4</xdr:col>
      <xdr:colOff>921385</xdr:colOff>
      <xdr:row>209</xdr:row>
      <xdr:rowOff>723265</xdr:rowOff>
    </xdr:to>
    <xdr:pic>
      <xdr:nvPicPr>
        <xdr:cNvPr id="41" name="图片 1400" descr="file:///\\1VE3FSM7FNP2JB4\i3D\JB\报价图片\120001.jpg"/>
        <xdr:cNvPicPr>
          <a:picLocks noChangeAspect="1"/>
        </xdr:cNvPicPr>
      </xdr:nvPicPr>
      <xdr:blipFill>
        <a:blip r:embed="rId35"/>
        <a:stretch>
          <a:fillRect/>
        </a:stretch>
      </xdr:blipFill>
      <xdr:spPr>
        <a:xfrm>
          <a:off x="6969125" y="156711015"/>
          <a:ext cx="770255" cy="711200"/>
        </a:xfrm>
        <a:prstGeom prst="rect">
          <a:avLst/>
        </a:prstGeom>
        <a:noFill/>
        <a:ln w="9525">
          <a:noFill/>
        </a:ln>
      </xdr:spPr>
    </xdr:pic>
    <xdr:clientData/>
  </xdr:twoCellAnchor>
  <xdr:twoCellAnchor editAs="oneCell">
    <xdr:from>
      <xdr:col>4</xdr:col>
      <xdr:colOff>149860</xdr:colOff>
      <xdr:row>210</xdr:row>
      <xdr:rowOff>12065</xdr:rowOff>
    </xdr:from>
    <xdr:to>
      <xdr:col>4</xdr:col>
      <xdr:colOff>922655</xdr:colOff>
      <xdr:row>210</xdr:row>
      <xdr:rowOff>723265</xdr:rowOff>
    </xdr:to>
    <xdr:pic>
      <xdr:nvPicPr>
        <xdr:cNvPr id="42" name="图片 1403" descr="file:///\\1VE3FSM7FNP2JB4\i3D\JB\报价图片\120007.jpg"/>
        <xdr:cNvPicPr>
          <a:picLocks noChangeAspect="1"/>
        </xdr:cNvPicPr>
      </xdr:nvPicPr>
      <xdr:blipFill>
        <a:blip r:embed="rId36"/>
        <a:stretch>
          <a:fillRect/>
        </a:stretch>
      </xdr:blipFill>
      <xdr:spPr>
        <a:xfrm>
          <a:off x="6967855" y="157473015"/>
          <a:ext cx="772795" cy="711200"/>
        </a:xfrm>
        <a:prstGeom prst="rect">
          <a:avLst/>
        </a:prstGeom>
        <a:noFill/>
        <a:ln w="9525">
          <a:noFill/>
        </a:ln>
      </xdr:spPr>
    </xdr:pic>
    <xdr:clientData/>
  </xdr:twoCellAnchor>
  <xdr:twoCellAnchor editAs="oneCell">
    <xdr:from>
      <xdr:col>4</xdr:col>
      <xdr:colOff>146685</xdr:colOff>
      <xdr:row>211</xdr:row>
      <xdr:rowOff>14605</xdr:rowOff>
    </xdr:from>
    <xdr:to>
      <xdr:col>4</xdr:col>
      <xdr:colOff>925830</xdr:colOff>
      <xdr:row>211</xdr:row>
      <xdr:rowOff>726440</xdr:rowOff>
    </xdr:to>
    <xdr:pic>
      <xdr:nvPicPr>
        <xdr:cNvPr id="43" name="图片 1421" descr="file:///\\1VE3FSM7FNP2JB4\i3D\JB\报价图片\120045.jpg"/>
        <xdr:cNvPicPr>
          <a:picLocks noChangeAspect="1"/>
        </xdr:cNvPicPr>
      </xdr:nvPicPr>
      <xdr:blipFill>
        <a:blip r:embed="rId37"/>
        <a:stretch>
          <a:fillRect/>
        </a:stretch>
      </xdr:blipFill>
      <xdr:spPr>
        <a:xfrm>
          <a:off x="6964680" y="158237555"/>
          <a:ext cx="779145" cy="711835"/>
        </a:xfrm>
        <a:prstGeom prst="rect">
          <a:avLst/>
        </a:prstGeom>
        <a:noFill/>
        <a:ln w="9525">
          <a:noFill/>
        </a:ln>
      </xdr:spPr>
    </xdr:pic>
    <xdr:clientData/>
  </xdr:twoCellAnchor>
  <xdr:twoCellAnchor editAs="oneCell">
    <xdr:from>
      <xdr:col>4</xdr:col>
      <xdr:colOff>147320</xdr:colOff>
      <xdr:row>212</xdr:row>
      <xdr:rowOff>47625</xdr:rowOff>
    </xdr:from>
    <xdr:to>
      <xdr:col>4</xdr:col>
      <xdr:colOff>925195</xdr:colOff>
      <xdr:row>212</xdr:row>
      <xdr:rowOff>687705</xdr:rowOff>
    </xdr:to>
    <xdr:pic>
      <xdr:nvPicPr>
        <xdr:cNvPr id="44" name="图片 835" descr="file:///\\1VE3FSM7FNP2JB4\i3D\JB\报价图片\112088.jpg"/>
        <xdr:cNvPicPr>
          <a:picLocks noChangeAspect="1"/>
        </xdr:cNvPicPr>
      </xdr:nvPicPr>
      <xdr:blipFill>
        <a:blip r:embed="rId38"/>
        <a:stretch>
          <a:fillRect/>
        </a:stretch>
      </xdr:blipFill>
      <xdr:spPr>
        <a:xfrm>
          <a:off x="6965315" y="159032575"/>
          <a:ext cx="777875" cy="640080"/>
        </a:xfrm>
        <a:prstGeom prst="rect">
          <a:avLst/>
        </a:prstGeom>
        <a:noFill/>
        <a:ln w="9525">
          <a:noFill/>
        </a:ln>
      </xdr:spPr>
    </xdr:pic>
    <xdr:clientData/>
  </xdr:twoCellAnchor>
  <xdr:twoCellAnchor editAs="oneCell">
    <xdr:from>
      <xdr:col>4</xdr:col>
      <xdr:colOff>147320</xdr:colOff>
      <xdr:row>213</xdr:row>
      <xdr:rowOff>33020</xdr:rowOff>
    </xdr:from>
    <xdr:to>
      <xdr:col>4</xdr:col>
      <xdr:colOff>925195</xdr:colOff>
      <xdr:row>213</xdr:row>
      <xdr:rowOff>702310</xdr:rowOff>
    </xdr:to>
    <xdr:pic>
      <xdr:nvPicPr>
        <xdr:cNvPr id="45" name="图片 1439" descr="file:///\\1VE3FSM7FNP2JB4\i3D\JB\报价图片\120094.jpg"/>
        <xdr:cNvPicPr>
          <a:picLocks noChangeAspect="1"/>
        </xdr:cNvPicPr>
      </xdr:nvPicPr>
      <xdr:blipFill>
        <a:blip r:embed="rId17"/>
        <a:stretch>
          <a:fillRect/>
        </a:stretch>
      </xdr:blipFill>
      <xdr:spPr>
        <a:xfrm>
          <a:off x="6965315" y="159779970"/>
          <a:ext cx="777875" cy="669290"/>
        </a:xfrm>
        <a:prstGeom prst="rect">
          <a:avLst/>
        </a:prstGeom>
        <a:noFill/>
        <a:ln w="9525">
          <a:noFill/>
        </a:ln>
      </xdr:spPr>
    </xdr:pic>
    <xdr:clientData/>
  </xdr:twoCellAnchor>
  <xdr:twoCellAnchor editAs="oneCell">
    <xdr:from>
      <xdr:col>4</xdr:col>
      <xdr:colOff>167640</xdr:colOff>
      <xdr:row>214</xdr:row>
      <xdr:rowOff>12065</xdr:rowOff>
    </xdr:from>
    <xdr:to>
      <xdr:col>4</xdr:col>
      <xdr:colOff>904875</xdr:colOff>
      <xdr:row>214</xdr:row>
      <xdr:rowOff>723265</xdr:rowOff>
    </xdr:to>
    <xdr:pic>
      <xdr:nvPicPr>
        <xdr:cNvPr id="46" name="图片 1054" descr="file:///\\1VE3FSM7FNP2JB4\i3D\JB\报价图片\112683.jpg"/>
        <xdr:cNvPicPr>
          <a:picLocks noChangeAspect="1"/>
        </xdr:cNvPicPr>
      </xdr:nvPicPr>
      <xdr:blipFill>
        <a:blip r:embed="rId39"/>
        <a:stretch>
          <a:fillRect/>
        </a:stretch>
      </xdr:blipFill>
      <xdr:spPr>
        <a:xfrm>
          <a:off x="6985635" y="160521015"/>
          <a:ext cx="737235" cy="711200"/>
        </a:xfrm>
        <a:prstGeom prst="rect">
          <a:avLst/>
        </a:prstGeom>
        <a:noFill/>
        <a:ln w="9525">
          <a:noFill/>
        </a:ln>
      </xdr:spPr>
    </xdr:pic>
    <xdr:clientData/>
  </xdr:twoCellAnchor>
  <xdr:twoCellAnchor editAs="oneCell">
    <xdr:from>
      <xdr:col>4</xdr:col>
      <xdr:colOff>147320</xdr:colOff>
      <xdr:row>215</xdr:row>
      <xdr:rowOff>12065</xdr:rowOff>
    </xdr:from>
    <xdr:to>
      <xdr:col>4</xdr:col>
      <xdr:colOff>925195</xdr:colOff>
      <xdr:row>215</xdr:row>
      <xdr:rowOff>723265</xdr:rowOff>
    </xdr:to>
    <xdr:pic>
      <xdr:nvPicPr>
        <xdr:cNvPr id="47" name="图片 2714" descr="file:///\\1VE3FSM7FNP2JB4\i3D\JB\报价图片\212730.jpg"/>
        <xdr:cNvPicPr>
          <a:picLocks noChangeAspect="1"/>
        </xdr:cNvPicPr>
      </xdr:nvPicPr>
      <xdr:blipFill>
        <a:blip r:embed="rId40"/>
        <a:stretch>
          <a:fillRect/>
        </a:stretch>
      </xdr:blipFill>
      <xdr:spPr>
        <a:xfrm>
          <a:off x="6965315" y="161283015"/>
          <a:ext cx="777875" cy="711200"/>
        </a:xfrm>
        <a:prstGeom prst="rect">
          <a:avLst/>
        </a:prstGeom>
        <a:noFill/>
        <a:ln w="9525">
          <a:noFill/>
        </a:ln>
      </xdr:spPr>
    </xdr:pic>
    <xdr:clientData/>
  </xdr:twoCellAnchor>
  <xdr:twoCellAnchor editAs="oneCell">
    <xdr:from>
      <xdr:col>4</xdr:col>
      <xdr:colOff>146685</xdr:colOff>
      <xdr:row>216</xdr:row>
      <xdr:rowOff>29845</xdr:rowOff>
    </xdr:from>
    <xdr:to>
      <xdr:col>4</xdr:col>
      <xdr:colOff>925830</xdr:colOff>
      <xdr:row>216</xdr:row>
      <xdr:rowOff>705485</xdr:rowOff>
    </xdr:to>
    <xdr:pic>
      <xdr:nvPicPr>
        <xdr:cNvPr id="48" name="图片 2718" descr="file:///\\1VE3FSM7FNP2JB4\i3D\JB\报价图片\212738.jpg"/>
        <xdr:cNvPicPr>
          <a:picLocks noChangeAspect="1"/>
        </xdr:cNvPicPr>
      </xdr:nvPicPr>
      <xdr:blipFill>
        <a:blip r:embed="rId41"/>
        <a:stretch>
          <a:fillRect/>
        </a:stretch>
      </xdr:blipFill>
      <xdr:spPr>
        <a:xfrm>
          <a:off x="6964680" y="162062795"/>
          <a:ext cx="779145" cy="675640"/>
        </a:xfrm>
        <a:prstGeom prst="rect">
          <a:avLst/>
        </a:prstGeom>
        <a:noFill/>
        <a:ln w="9525">
          <a:noFill/>
        </a:ln>
      </xdr:spPr>
    </xdr:pic>
    <xdr:clientData/>
  </xdr:twoCellAnchor>
  <xdr:twoCellAnchor editAs="oneCell">
    <xdr:from>
      <xdr:col>4</xdr:col>
      <xdr:colOff>146685</xdr:colOff>
      <xdr:row>217</xdr:row>
      <xdr:rowOff>130810</xdr:rowOff>
    </xdr:from>
    <xdr:to>
      <xdr:col>4</xdr:col>
      <xdr:colOff>925830</xdr:colOff>
      <xdr:row>217</xdr:row>
      <xdr:rowOff>604520</xdr:rowOff>
    </xdr:to>
    <xdr:pic>
      <xdr:nvPicPr>
        <xdr:cNvPr id="49" name="图片 1191" descr="file:///\\1VE3FSM7FNP2JB4\i3D\JB\报价图片\113183.jpg"/>
        <xdr:cNvPicPr>
          <a:picLocks noChangeAspect="1"/>
        </xdr:cNvPicPr>
      </xdr:nvPicPr>
      <xdr:blipFill>
        <a:blip r:embed="rId42"/>
        <a:stretch>
          <a:fillRect/>
        </a:stretch>
      </xdr:blipFill>
      <xdr:spPr>
        <a:xfrm>
          <a:off x="6964680" y="162925760"/>
          <a:ext cx="779145" cy="473710"/>
        </a:xfrm>
        <a:prstGeom prst="rect">
          <a:avLst/>
        </a:prstGeom>
        <a:noFill/>
        <a:ln w="9525">
          <a:noFill/>
        </a:ln>
      </xdr:spPr>
    </xdr:pic>
    <xdr:clientData/>
  </xdr:twoCellAnchor>
  <xdr:twoCellAnchor editAs="oneCell">
    <xdr:from>
      <xdr:col>4</xdr:col>
      <xdr:colOff>146685</xdr:colOff>
      <xdr:row>218</xdr:row>
      <xdr:rowOff>20955</xdr:rowOff>
    </xdr:from>
    <xdr:to>
      <xdr:col>4</xdr:col>
      <xdr:colOff>925830</xdr:colOff>
      <xdr:row>218</xdr:row>
      <xdr:rowOff>714375</xdr:rowOff>
    </xdr:to>
    <xdr:pic>
      <xdr:nvPicPr>
        <xdr:cNvPr id="50" name="图片 755" descr="file:///\\1VE3FSM7FNP2JB4\i3D\JB\报价图片\111756.jpg"/>
        <xdr:cNvPicPr>
          <a:picLocks noChangeAspect="1"/>
        </xdr:cNvPicPr>
      </xdr:nvPicPr>
      <xdr:blipFill>
        <a:blip r:embed="rId43"/>
        <a:stretch>
          <a:fillRect/>
        </a:stretch>
      </xdr:blipFill>
      <xdr:spPr>
        <a:xfrm>
          <a:off x="6964680" y="163577905"/>
          <a:ext cx="779145" cy="693420"/>
        </a:xfrm>
        <a:prstGeom prst="rect">
          <a:avLst/>
        </a:prstGeom>
        <a:noFill/>
        <a:ln w="9525">
          <a:noFill/>
        </a:ln>
      </xdr:spPr>
    </xdr:pic>
    <xdr:clientData/>
  </xdr:twoCellAnchor>
  <xdr:twoCellAnchor editAs="oneCell">
    <xdr:from>
      <xdr:col>4</xdr:col>
      <xdr:colOff>146685</xdr:colOff>
      <xdr:row>219</xdr:row>
      <xdr:rowOff>20955</xdr:rowOff>
    </xdr:from>
    <xdr:to>
      <xdr:col>4</xdr:col>
      <xdr:colOff>925830</xdr:colOff>
      <xdr:row>219</xdr:row>
      <xdr:rowOff>714375</xdr:rowOff>
    </xdr:to>
    <xdr:pic>
      <xdr:nvPicPr>
        <xdr:cNvPr id="51" name="图片 756" descr="file:///\\1VE3FSM7FNP2JB4\i3D\JB\报价图片\111756.jpg"/>
        <xdr:cNvPicPr>
          <a:picLocks noChangeAspect="1"/>
        </xdr:cNvPicPr>
      </xdr:nvPicPr>
      <xdr:blipFill>
        <a:blip r:embed="rId43"/>
        <a:stretch>
          <a:fillRect/>
        </a:stretch>
      </xdr:blipFill>
      <xdr:spPr>
        <a:xfrm>
          <a:off x="6964680" y="164339905"/>
          <a:ext cx="779145" cy="693420"/>
        </a:xfrm>
        <a:prstGeom prst="rect">
          <a:avLst/>
        </a:prstGeom>
        <a:noFill/>
        <a:ln w="9525">
          <a:noFill/>
        </a:ln>
      </xdr:spPr>
    </xdr:pic>
    <xdr:clientData/>
  </xdr:twoCellAnchor>
  <xdr:twoCellAnchor editAs="oneCell">
    <xdr:from>
      <xdr:col>4</xdr:col>
      <xdr:colOff>146685</xdr:colOff>
      <xdr:row>220</xdr:row>
      <xdr:rowOff>20955</xdr:rowOff>
    </xdr:from>
    <xdr:to>
      <xdr:col>4</xdr:col>
      <xdr:colOff>925830</xdr:colOff>
      <xdr:row>220</xdr:row>
      <xdr:rowOff>714375</xdr:rowOff>
    </xdr:to>
    <xdr:pic>
      <xdr:nvPicPr>
        <xdr:cNvPr id="52" name="图片 754" descr="file:///\\1VE3FSM7FNP2JB4\i3D\JB\报价图片\111756.jpg"/>
        <xdr:cNvPicPr>
          <a:picLocks noChangeAspect="1"/>
        </xdr:cNvPicPr>
      </xdr:nvPicPr>
      <xdr:blipFill>
        <a:blip r:embed="rId43"/>
        <a:stretch>
          <a:fillRect/>
        </a:stretch>
      </xdr:blipFill>
      <xdr:spPr>
        <a:xfrm>
          <a:off x="6964680" y="165101905"/>
          <a:ext cx="779145" cy="693420"/>
        </a:xfrm>
        <a:prstGeom prst="rect">
          <a:avLst/>
        </a:prstGeom>
        <a:noFill/>
        <a:ln w="9525">
          <a:noFill/>
        </a:ln>
      </xdr:spPr>
    </xdr:pic>
    <xdr:clientData/>
  </xdr:twoCellAnchor>
  <xdr:twoCellAnchor editAs="oneCell">
    <xdr:from>
      <xdr:col>4</xdr:col>
      <xdr:colOff>146685</xdr:colOff>
      <xdr:row>221</xdr:row>
      <xdr:rowOff>20955</xdr:rowOff>
    </xdr:from>
    <xdr:to>
      <xdr:col>4</xdr:col>
      <xdr:colOff>925830</xdr:colOff>
      <xdr:row>221</xdr:row>
      <xdr:rowOff>714375</xdr:rowOff>
    </xdr:to>
    <xdr:pic>
      <xdr:nvPicPr>
        <xdr:cNvPr id="53" name="图片 757" descr="file:///\\1VE3FSM7FNP2JB4\i3D\JB\报价图片\111756.jpg"/>
        <xdr:cNvPicPr>
          <a:picLocks noChangeAspect="1"/>
        </xdr:cNvPicPr>
      </xdr:nvPicPr>
      <xdr:blipFill>
        <a:blip r:embed="rId43"/>
        <a:stretch>
          <a:fillRect/>
        </a:stretch>
      </xdr:blipFill>
      <xdr:spPr>
        <a:xfrm>
          <a:off x="6964680" y="165863905"/>
          <a:ext cx="779145" cy="693420"/>
        </a:xfrm>
        <a:prstGeom prst="rect">
          <a:avLst/>
        </a:prstGeom>
        <a:noFill/>
        <a:ln w="9525">
          <a:noFill/>
        </a:ln>
      </xdr:spPr>
    </xdr:pic>
    <xdr:clientData/>
  </xdr:twoCellAnchor>
  <xdr:twoCellAnchor editAs="oneCell">
    <xdr:from>
      <xdr:col>4</xdr:col>
      <xdr:colOff>146685</xdr:colOff>
      <xdr:row>222</xdr:row>
      <xdr:rowOff>20955</xdr:rowOff>
    </xdr:from>
    <xdr:to>
      <xdr:col>4</xdr:col>
      <xdr:colOff>925830</xdr:colOff>
      <xdr:row>222</xdr:row>
      <xdr:rowOff>714375</xdr:rowOff>
    </xdr:to>
    <xdr:pic>
      <xdr:nvPicPr>
        <xdr:cNvPr id="54" name="图片 753" descr="file:///\\1VE3FSM7FNP2JB4\i3D\JB\报价图片\111756.jpg"/>
        <xdr:cNvPicPr>
          <a:picLocks noChangeAspect="1"/>
        </xdr:cNvPicPr>
      </xdr:nvPicPr>
      <xdr:blipFill>
        <a:blip r:embed="rId43"/>
        <a:stretch>
          <a:fillRect/>
        </a:stretch>
      </xdr:blipFill>
      <xdr:spPr>
        <a:xfrm>
          <a:off x="6964680" y="166625905"/>
          <a:ext cx="779145" cy="693420"/>
        </a:xfrm>
        <a:prstGeom prst="rect">
          <a:avLst/>
        </a:prstGeom>
        <a:noFill/>
        <a:ln w="9525">
          <a:noFill/>
        </a:ln>
      </xdr:spPr>
    </xdr:pic>
    <xdr:clientData/>
  </xdr:twoCellAnchor>
  <xdr:twoCellAnchor editAs="oneCell">
    <xdr:from>
      <xdr:col>4</xdr:col>
      <xdr:colOff>146685</xdr:colOff>
      <xdr:row>222</xdr:row>
      <xdr:rowOff>0</xdr:rowOff>
    </xdr:from>
    <xdr:to>
      <xdr:col>4</xdr:col>
      <xdr:colOff>925830</xdr:colOff>
      <xdr:row>222</xdr:row>
      <xdr:rowOff>693420</xdr:rowOff>
    </xdr:to>
    <xdr:pic>
      <xdr:nvPicPr>
        <xdr:cNvPr id="55" name="图片 752" descr="file:///\\1VE3FSM7FNP2JB4\i3D\JB\报价图片\111756.jpg"/>
        <xdr:cNvPicPr>
          <a:picLocks noChangeAspect="1"/>
        </xdr:cNvPicPr>
      </xdr:nvPicPr>
      <xdr:blipFill>
        <a:blip r:embed="rId43"/>
        <a:stretch>
          <a:fillRect/>
        </a:stretch>
      </xdr:blipFill>
      <xdr:spPr>
        <a:xfrm>
          <a:off x="6964680" y="166604950"/>
          <a:ext cx="779145" cy="693420"/>
        </a:xfrm>
        <a:prstGeom prst="rect">
          <a:avLst/>
        </a:prstGeom>
        <a:noFill/>
        <a:ln w="9525">
          <a:noFill/>
        </a:ln>
      </xdr:spPr>
    </xdr:pic>
    <xdr:clientData/>
  </xdr:twoCellAnchor>
  <xdr:twoCellAnchor editAs="oneCell">
    <xdr:from>
      <xdr:col>4</xdr:col>
      <xdr:colOff>146685</xdr:colOff>
      <xdr:row>222</xdr:row>
      <xdr:rowOff>0</xdr:rowOff>
    </xdr:from>
    <xdr:to>
      <xdr:col>4</xdr:col>
      <xdr:colOff>925830</xdr:colOff>
      <xdr:row>222</xdr:row>
      <xdr:rowOff>693420</xdr:rowOff>
    </xdr:to>
    <xdr:pic>
      <xdr:nvPicPr>
        <xdr:cNvPr id="56" name="图片 752" descr="file:///\\1VE3FSM7FNP2JB4\i3D\JB\报价图片\111756.jpg"/>
        <xdr:cNvPicPr>
          <a:picLocks noChangeAspect="1"/>
        </xdr:cNvPicPr>
      </xdr:nvPicPr>
      <xdr:blipFill>
        <a:blip r:embed="rId43"/>
        <a:stretch>
          <a:fillRect/>
        </a:stretch>
      </xdr:blipFill>
      <xdr:spPr>
        <a:xfrm>
          <a:off x="6964680" y="166604950"/>
          <a:ext cx="779145" cy="693420"/>
        </a:xfrm>
        <a:prstGeom prst="rect">
          <a:avLst/>
        </a:prstGeom>
        <a:noFill/>
        <a:ln w="9525">
          <a:noFill/>
        </a:ln>
      </xdr:spPr>
    </xdr:pic>
    <xdr:clientData/>
  </xdr:twoCellAnchor>
  <xdr:twoCellAnchor editAs="oneCell">
    <xdr:from>
      <xdr:col>4</xdr:col>
      <xdr:colOff>172720</xdr:colOff>
      <xdr:row>223</xdr:row>
      <xdr:rowOff>12065</xdr:rowOff>
    </xdr:from>
    <xdr:to>
      <xdr:col>4</xdr:col>
      <xdr:colOff>899795</xdr:colOff>
      <xdr:row>223</xdr:row>
      <xdr:rowOff>723265</xdr:rowOff>
    </xdr:to>
    <xdr:pic>
      <xdr:nvPicPr>
        <xdr:cNvPr id="57" name="图片 732" descr="file:///\\1VE3FSM7FNP2JB4\i3D\JB\报价图片\111707.jpg"/>
        <xdr:cNvPicPr>
          <a:picLocks noChangeAspect="1"/>
        </xdr:cNvPicPr>
      </xdr:nvPicPr>
      <xdr:blipFill>
        <a:blip r:embed="rId44"/>
        <a:stretch>
          <a:fillRect/>
        </a:stretch>
      </xdr:blipFill>
      <xdr:spPr>
        <a:xfrm>
          <a:off x="6990715" y="167379015"/>
          <a:ext cx="727075" cy="711200"/>
        </a:xfrm>
        <a:prstGeom prst="rect">
          <a:avLst/>
        </a:prstGeom>
        <a:noFill/>
        <a:ln w="9525">
          <a:noFill/>
        </a:ln>
      </xdr:spPr>
    </xdr:pic>
    <xdr:clientData/>
  </xdr:twoCellAnchor>
  <xdr:twoCellAnchor editAs="oneCell">
    <xdr:from>
      <xdr:col>4</xdr:col>
      <xdr:colOff>172720</xdr:colOff>
      <xdr:row>224</xdr:row>
      <xdr:rowOff>12065</xdr:rowOff>
    </xdr:from>
    <xdr:to>
      <xdr:col>4</xdr:col>
      <xdr:colOff>899795</xdr:colOff>
      <xdr:row>224</xdr:row>
      <xdr:rowOff>723265</xdr:rowOff>
    </xdr:to>
    <xdr:pic>
      <xdr:nvPicPr>
        <xdr:cNvPr id="58" name="图片 733" descr="file:///\\1VE3FSM7FNP2JB4\i3D\JB\报价图片\111707.jpg"/>
        <xdr:cNvPicPr>
          <a:picLocks noChangeAspect="1"/>
        </xdr:cNvPicPr>
      </xdr:nvPicPr>
      <xdr:blipFill>
        <a:blip r:embed="rId44"/>
        <a:stretch>
          <a:fillRect/>
        </a:stretch>
      </xdr:blipFill>
      <xdr:spPr>
        <a:xfrm>
          <a:off x="6990715" y="168141015"/>
          <a:ext cx="727075" cy="711200"/>
        </a:xfrm>
        <a:prstGeom prst="rect">
          <a:avLst/>
        </a:prstGeom>
        <a:noFill/>
        <a:ln w="9525">
          <a:noFill/>
        </a:ln>
      </xdr:spPr>
    </xdr:pic>
    <xdr:clientData/>
  </xdr:twoCellAnchor>
  <xdr:twoCellAnchor editAs="oneCell">
    <xdr:from>
      <xdr:col>4</xdr:col>
      <xdr:colOff>172720</xdr:colOff>
      <xdr:row>225</xdr:row>
      <xdr:rowOff>12065</xdr:rowOff>
    </xdr:from>
    <xdr:to>
      <xdr:col>4</xdr:col>
      <xdr:colOff>899795</xdr:colOff>
      <xdr:row>225</xdr:row>
      <xdr:rowOff>723265</xdr:rowOff>
    </xdr:to>
    <xdr:pic>
      <xdr:nvPicPr>
        <xdr:cNvPr id="59" name="图片 736" descr="file:///\\1VE3FSM7FNP2JB4\i3D\JB\报价图片\111707.jpg"/>
        <xdr:cNvPicPr>
          <a:picLocks noChangeAspect="1"/>
        </xdr:cNvPicPr>
      </xdr:nvPicPr>
      <xdr:blipFill>
        <a:blip r:embed="rId44"/>
        <a:stretch>
          <a:fillRect/>
        </a:stretch>
      </xdr:blipFill>
      <xdr:spPr>
        <a:xfrm>
          <a:off x="6990715" y="168903015"/>
          <a:ext cx="727075" cy="711200"/>
        </a:xfrm>
        <a:prstGeom prst="rect">
          <a:avLst/>
        </a:prstGeom>
        <a:noFill/>
        <a:ln w="9525">
          <a:noFill/>
        </a:ln>
      </xdr:spPr>
    </xdr:pic>
    <xdr:clientData/>
  </xdr:twoCellAnchor>
  <xdr:twoCellAnchor editAs="oneCell">
    <xdr:from>
      <xdr:col>4</xdr:col>
      <xdr:colOff>198120</xdr:colOff>
      <xdr:row>226</xdr:row>
      <xdr:rowOff>12065</xdr:rowOff>
    </xdr:from>
    <xdr:to>
      <xdr:col>4</xdr:col>
      <xdr:colOff>874395</xdr:colOff>
      <xdr:row>226</xdr:row>
      <xdr:rowOff>723265</xdr:rowOff>
    </xdr:to>
    <xdr:pic>
      <xdr:nvPicPr>
        <xdr:cNvPr id="60" name="图片 770" descr="file:///\\1VE3FSM7FNP2JB4\i3D\JB\报价图片\111823.jpg"/>
        <xdr:cNvPicPr>
          <a:picLocks noChangeAspect="1"/>
        </xdr:cNvPicPr>
      </xdr:nvPicPr>
      <xdr:blipFill>
        <a:blip r:embed="rId45"/>
        <a:stretch>
          <a:fillRect/>
        </a:stretch>
      </xdr:blipFill>
      <xdr:spPr>
        <a:xfrm>
          <a:off x="7016115" y="169665015"/>
          <a:ext cx="676275" cy="711200"/>
        </a:xfrm>
        <a:prstGeom prst="rect">
          <a:avLst/>
        </a:prstGeom>
        <a:noFill/>
        <a:ln w="9525">
          <a:noFill/>
        </a:ln>
      </xdr:spPr>
    </xdr:pic>
    <xdr:clientData/>
  </xdr:twoCellAnchor>
  <xdr:twoCellAnchor editAs="oneCell">
    <xdr:from>
      <xdr:col>4</xdr:col>
      <xdr:colOff>173990</xdr:colOff>
      <xdr:row>227</xdr:row>
      <xdr:rowOff>12065</xdr:rowOff>
    </xdr:from>
    <xdr:to>
      <xdr:col>4</xdr:col>
      <xdr:colOff>898525</xdr:colOff>
      <xdr:row>227</xdr:row>
      <xdr:rowOff>723265</xdr:rowOff>
    </xdr:to>
    <xdr:pic>
      <xdr:nvPicPr>
        <xdr:cNvPr id="61" name="图片 1272" descr="file:///\\1VE3FSM7FNP2JB4\i3D\JB\报价图片\113525.jpg"/>
        <xdr:cNvPicPr>
          <a:picLocks noChangeAspect="1"/>
        </xdr:cNvPicPr>
      </xdr:nvPicPr>
      <xdr:blipFill>
        <a:blip r:embed="rId46"/>
        <a:stretch>
          <a:fillRect/>
        </a:stretch>
      </xdr:blipFill>
      <xdr:spPr>
        <a:xfrm>
          <a:off x="6991985" y="170427015"/>
          <a:ext cx="724535" cy="711200"/>
        </a:xfrm>
        <a:prstGeom prst="rect">
          <a:avLst/>
        </a:prstGeom>
        <a:noFill/>
        <a:ln w="9525">
          <a:noFill/>
        </a:ln>
      </xdr:spPr>
    </xdr:pic>
    <xdr:clientData/>
  </xdr:twoCellAnchor>
  <xdr:twoCellAnchor editAs="oneCell">
    <xdr:from>
      <xdr:col>4</xdr:col>
      <xdr:colOff>178435</xdr:colOff>
      <xdr:row>228</xdr:row>
      <xdr:rowOff>12065</xdr:rowOff>
    </xdr:from>
    <xdr:to>
      <xdr:col>4</xdr:col>
      <xdr:colOff>894715</xdr:colOff>
      <xdr:row>228</xdr:row>
      <xdr:rowOff>723265</xdr:rowOff>
    </xdr:to>
    <xdr:pic>
      <xdr:nvPicPr>
        <xdr:cNvPr id="62" name="图片 1464" descr="file:///\\1VE3FSM7FNP2JB4\i3D\JB\报价图片\120268.jpg"/>
        <xdr:cNvPicPr>
          <a:picLocks noChangeAspect="1"/>
        </xdr:cNvPicPr>
      </xdr:nvPicPr>
      <xdr:blipFill>
        <a:blip r:embed="rId47"/>
        <a:stretch>
          <a:fillRect/>
        </a:stretch>
      </xdr:blipFill>
      <xdr:spPr>
        <a:xfrm>
          <a:off x="6996430" y="171189015"/>
          <a:ext cx="716280" cy="711200"/>
        </a:xfrm>
        <a:prstGeom prst="rect">
          <a:avLst/>
        </a:prstGeom>
        <a:noFill/>
        <a:ln w="9525">
          <a:noFill/>
        </a:ln>
      </xdr:spPr>
    </xdr:pic>
    <xdr:clientData/>
  </xdr:twoCellAnchor>
  <xdr:twoCellAnchor editAs="oneCell">
    <xdr:from>
      <xdr:col>4</xdr:col>
      <xdr:colOff>161925</xdr:colOff>
      <xdr:row>229</xdr:row>
      <xdr:rowOff>12065</xdr:rowOff>
    </xdr:from>
    <xdr:to>
      <xdr:col>4</xdr:col>
      <xdr:colOff>910590</xdr:colOff>
      <xdr:row>229</xdr:row>
      <xdr:rowOff>723265</xdr:rowOff>
    </xdr:to>
    <xdr:pic>
      <xdr:nvPicPr>
        <xdr:cNvPr id="63" name="图片 1074" descr="file:///\\1VE3FSM7FNP2JB4\i3D\JB\报价图片\112752.jpg"/>
        <xdr:cNvPicPr>
          <a:picLocks noChangeAspect="1"/>
        </xdr:cNvPicPr>
      </xdr:nvPicPr>
      <xdr:blipFill>
        <a:blip r:embed="rId48"/>
        <a:stretch>
          <a:fillRect/>
        </a:stretch>
      </xdr:blipFill>
      <xdr:spPr>
        <a:xfrm>
          <a:off x="6979920" y="171951015"/>
          <a:ext cx="748665" cy="711200"/>
        </a:xfrm>
        <a:prstGeom prst="rect">
          <a:avLst/>
        </a:prstGeom>
        <a:noFill/>
        <a:ln w="9525">
          <a:noFill/>
        </a:ln>
      </xdr:spPr>
    </xdr:pic>
    <xdr:clientData/>
  </xdr:twoCellAnchor>
  <xdr:twoCellAnchor editAs="oneCell">
    <xdr:from>
      <xdr:col>4</xdr:col>
      <xdr:colOff>196850</xdr:colOff>
      <xdr:row>230</xdr:row>
      <xdr:rowOff>12065</xdr:rowOff>
    </xdr:from>
    <xdr:to>
      <xdr:col>4</xdr:col>
      <xdr:colOff>875665</xdr:colOff>
      <xdr:row>230</xdr:row>
      <xdr:rowOff>723265</xdr:rowOff>
    </xdr:to>
    <xdr:pic>
      <xdr:nvPicPr>
        <xdr:cNvPr id="64" name="图片 1081" descr="file:///\\1VE3FSM7FNP2JB4\i3D\JB\报价图片\112760.jpg"/>
        <xdr:cNvPicPr>
          <a:picLocks noChangeAspect="1"/>
        </xdr:cNvPicPr>
      </xdr:nvPicPr>
      <xdr:blipFill>
        <a:blip r:embed="rId49"/>
        <a:stretch>
          <a:fillRect/>
        </a:stretch>
      </xdr:blipFill>
      <xdr:spPr>
        <a:xfrm>
          <a:off x="7014845" y="172713015"/>
          <a:ext cx="678815" cy="711200"/>
        </a:xfrm>
        <a:prstGeom prst="rect">
          <a:avLst/>
        </a:prstGeom>
        <a:noFill/>
        <a:ln w="9525">
          <a:noFill/>
        </a:ln>
      </xdr:spPr>
    </xdr:pic>
    <xdr:clientData/>
  </xdr:twoCellAnchor>
  <xdr:twoCellAnchor editAs="oneCell">
    <xdr:from>
      <xdr:col>4</xdr:col>
      <xdr:colOff>303530</xdr:colOff>
      <xdr:row>231</xdr:row>
      <xdr:rowOff>20955</xdr:rowOff>
    </xdr:from>
    <xdr:to>
      <xdr:col>4</xdr:col>
      <xdr:colOff>769620</xdr:colOff>
      <xdr:row>231</xdr:row>
      <xdr:rowOff>648970</xdr:rowOff>
    </xdr:to>
    <xdr:pic>
      <xdr:nvPicPr>
        <xdr:cNvPr id="65" name="图片 4"/>
        <xdr:cNvPicPr>
          <a:picLocks noChangeAspect="1"/>
        </xdr:cNvPicPr>
      </xdr:nvPicPr>
      <xdr:blipFill>
        <a:blip r:embed="rId50"/>
        <a:stretch>
          <a:fillRect/>
        </a:stretch>
      </xdr:blipFill>
      <xdr:spPr>
        <a:xfrm>
          <a:off x="7121525" y="173483905"/>
          <a:ext cx="466090" cy="628015"/>
        </a:xfrm>
        <a:prstGeom prst="rect">
          <a:avLst/>
        </a:prstGeom>
        <a:noFill/>
        <a:ln w="9525">
          <a:noFill/>
        </a:ln>
      </xdr:spPr>
    </xdr:pic>
    <xdr:clientData/>
  </xdr:twoCellAnchor>
  <xdr:twoCellAnchor editAs="oneCell">
    <xdr:from>
      <xdr:col>4</xdr:col>
      <xdr:colOff>200025</xdr:colOff>
      <xdr:row>232</xdr:row>
      <xdr:rowOff>157480</xdr:rowOff>
    </xdr:from>
    <xdr:to>
      <xdr:col>4</xdr:col>
      <xdr:colOff>873125</xdr:colOff>
      <xdr:row>232</xdr:row>
      <xdr:rowOff>557530</xdr:rowOff>
    </xdr:to>
    <xdr:pic>
      <xdr:nvPicPr>
        <xdr:cNvPr id="66" name="图片 2"/>
        <xdr:cNvPicPr>
          <a:picLocks noChangeAspect="1"/>
        </xdr:cNvPicPr>
      </xdr:nvPicPr>
      <xdr:blipFill>
        <a:blip r:embed="rId51"/>
        <a:stretch>
          <a:fillRect/>
        </a:stretch>
      </xdr:blipFill>
      <xdr:spPr>
        <a:xfrm>
          <a:off x="7018020" y="174382430"/>
          <a:ext cx="673100" cy="400050"/>
        </a:xfrm>
        <a:prstGeom prst="rect">
          <a:avLst/>
        </a:prstGeom>
        <a:noFill/>
        <a:ln w="9525">
          <a:noFill/>
        </a:ln>
      </xdr:spPr>
    </xdr:pic>
    <xdr:clientData/>
  </xdr:twoCellAnchor>
  <xdr:twoCellAnchor editAs="oneCell">
    <xdr:from>
      <xdr:col>4</xdr:col>
      <xdr:colOff>229870</xdr:colOff>
      <xdr:row>233</xdr:row>
      <xdr:rowOff>29210</xdr:rowOff>
    </xdr:from>
    <xdr:to>
      <xdr:col>4</xdr:col>
      <xdr:colOff>842645</xdr:colOff>
      <xdr:row>233</xdr:row>
      <xdr:rowOff>549910</xdr:rowOff>
    </xdr:to>
    <xdr:pic>
      <xdr:nvPicPr>
        <xdr:cNvPr id="67" name="图片 15"/>
        <xdr:cNvPicPr>
          <a:picLocks noChangeAspect="1"/>
        </xdr:cNvPicPr>
      </xdr:nvPicPr>
      <xdr:blipFill>
        <a:blip r:embed="rId52"/>
        <a:stretch>
          <a:fillRect/>
        </a:stretch>
      </xdr:blipFill>
      <xdr:spPr>
        <a:xfrm>
          <a:off x="7047865" y="175016160"/>
          <a:ext cx="612775" cy="520700"/>
        </a:xfrm>
        <a:prstGeom prst="rect">
          <a:avLst/>
        </a:prstGeom>
        <a:noFill/>
        <a:ln w="9525">
          <a:noFill/>
        </a:ln>
      </xdr:spPr>
    </xdr:pic>
    <xdr:clientData/>
  </xdr:twoCellAnchor>
  <xdr:twoCellAnchor editAs="oneCell">
    <xdr:from>
      <xdr:col>4</xdr:col>
      <xdr:colOff>247650</xdr:colOff>
      <xdr:row>234</xdr:row>
      <xdr:rowOff>12065</xdr:rowOff>
    </xdr:from>
    <xdr:to>
      <xdr:col>4</xdr:col>
      <xdr:colOff>825500</xdr:colOff>
      <xdr:row>234</xdr:row>
      <xdr:rowOff>589915</xdr:rowOff>
    </xdr:to>
    <xdr:pic>
      <xdr:nvPicPr>
        <xdr:cNvPr id="68" name="图片 670" descr="file:///\\1VE3FSM7FNP2JB4\i3D\JB\报价图片\111437.jpg"/>
        <xdr:cNvPicPr>
          <a:picLocks noChangeAspect="1"/>
        </xdr:cNvPicPr>
      </xdr:nvPicPr>
      <xdr:blipFill>
        <a:blip r:embed="rId53"/>
        <a:stretch>
          <a:fillRect/>
        </a:stretch>
      </xdr:blipFill>
      <xdr:spPr>
        <a:xfrm>
          <a:off x="7065645" y="175761015"/>
          <a:ext cx="577850" cy="577850"/>
        </a:xfrm>
        <a:prstGeom prst="rect">
          <a:avLst/>
        </a:prstGeom>
        <a:noFill/>
        <a:ln w="9525">
          <a:noFill/>
        </a:ln>
      </xdr:spPr>
    </xdr:pic>
    <xdr:clientData/>
  </xdr:twoCellAnchor>
  <xdr:twoCellAnchor editAs="oneCell">
    <xdr:from>
      <xdr:col>4</xdr:col>
      <xdr:colOff>247015</xdr:colOff>
      <xdr:row>235</xdr:row>
      <xdr:rowOff>2540</xdr:rowOff>
    </xdr:from>
    <xdr:to>
      <xdr:col>4</xdr:col>
      <xdr:colOff>826135</xdr:colOff>
      <xdr:row>235</xdr:row>
      <xdr:rowOff>581025</xdr:rowOff>
    </xdr:to>
    <xdr:pic>
      <xdr:nvPicPr>
        <xdr:cNvPr id="69" name="图片 671" descr="file:///\\1VE3FSM7FNP2JB4\i3D\JB\报价图片\111437.jpg"/>
        <xdr:cNvPicPr>
          <a:picLocks noChangeAspect="1"/>
        </xdr:cNvPicPr>
      </xdr:nvPicPr>
      <xdr:blipFill>
        <a:blip r:embed="rId53"/>
        <a:stretch>
          <a:fillRect/>
        </a:stretch>
      </xdr:blipFill>
      <xdr:spPr>
        <a:xfrm>
          <a:off x="7065010" y="176513490"/>
          <a:ext cx="579120" cy="578485"/>
        </a:xfrm>
        <a:prstGeom prst="rect">
          <a:avLst/>
        </a:prstGeom>
        <a:noFill/>
        <a:ln w="9525">
          <a:noFill/>
        </a:ln>
      </xdr:spPr>
    </xdr:pic>
    <xdr:clientData/>
  </xdr:twoCellAnchor>
  <xdr:twoCellAnchor editAs="oneCell">
    <xdr:from>
      <xdr:col>4</xdr:col>
      <xdr:colOff>266065</xdr:colOff>
      <xdr:row>236</xdr:row>
      <xdr:rowOff>12065</xdr:rowOff>
    </xdr:from>
    <xdr:to>
      <xdr:col>4</xdr:col>
      <xdr:colOff>806450</xdr:colOff>
      <xdr:row>236</xdr:row>
      <xdr:rowOff>551815</xdr:rowOff>
    </xdr:to>
    <xdr:pic>
      <xdr:nvPicPr>
        <xdr:cNvPr id="70" name="图片 673" descr="file:///\\1VE3FSM7FNP2JB4\i3D\JB\报价图片\111437.jpg"/>
        <xdr:cNvPicPr>
          <a:picLocks noChangeAspect="1"/>
        </xdr:cNvPicPr>
      </xdr:nvPicPr>
      <xdr:blipFill>
        <a:blip r:embed="rId53"/>
        <a:stretch>
          <a:fillRect/>
        </a:stretch>
      </xdr:blipFill>
      <xdr:spPr>
        <a:xfrm>
          <a:off x="7084060" y="177285015"/>
          <a:ext cx="540385" cy="539750"/>
        </a:xfrm>
        <a:prstGeom prst="rect">
          <a:avLst/>
        </a:prstGeom>
        <a:noFill/>
        <a:ln w="9525">
          <a:noFill/>
        </a:ln>
      </xdr:spPr>
    </xdr:pic>
    <xdr:clientData/>
  </xdr:twoCellAnchor>
  <xdr:twoCellAnchor editAs="oneCell">
    <xdr:from>
      <xdr:col>4</xdr:col>
      <xdr:colOff>294640</xdr:colOff>
      <xdr:row>237</xdr:row>
      <xdr:rowOff>12065</xdr:rowOff>
    </xdr:from>
    <xdr:to>
      <xdr:col>4</xdr:col>
      <xdr:colOff>777875</xdr:colOff>
      <xdr:row>237</xdr:row>
      <xdr:rowOff>495300</xdr:rowOff>
    </xdr:to>
    <xdr:pic>
      <xdr:nvPicPr>
        <xdr:cNvPr id="71" name="图片 674" descr="file:///\\1VE3FSM7FNP2JB4\i3D\JB\报价图片\111437.jpg"/>
        <xdr:cNvPicPr>
          <a:picLocks noChangeAspect="1"/>
        </xdr:cNvPicPr>
      </xdr:nvPicPr>
      <xdr:blipFill>
        <a:blip r:embed="rId53"/>
        <a:stretch>
          <a:fillRect/>
        </a:stretch>
      </xdr:blipFill>
      <xdr:spPr>
        <a:xfrm>
          <a:off x="7112635" y="178047015"/>
          <a:ext cx="483235" cy="483235"/>
        </a:xfrm>
        <a:prstGeom prst="rect">
          <a:avLst/>
        </a:prstGeom>
        <a:noFill/>
        <a:ln w="9525">
          <a:noFill/>
        </a:ln>
      </xdr:spPr>
    </xdr:pic>
    <xdr:clientData/>
  </xdr:twoCellAnchor>
  <xdr:twoCellAnchor editAs="oneCell">
    <xdr:from>
      <xdr:col>4</xdr:col>
      <xdr:colOff>271145</xdr:colOff>
      <xdr:row>238</xdr:row>
      <xdr:rowOff>12065</xdr:rowOff>
    </xdr:from>
    <xdr:to>
      <xdr:col>4</xdr:col>
      <xdr:colOff>802005</xdr:colOff>
      <xdr:row>238</xdr:row>
      <xdr:rowOff>542290</xdr:rowOff>
    </xdr:to>
    <xdr:pic>
      <xdr:nvPicPr>
        <xdr:cNvPr id="72" name="图片 676" descr="file:///\\1VE3FSM7FNP2JB4\i3D\JB\报价图片\111437.jpg"/>
        <xdr:cNvPicPr>
          <a:picLocks noChangeAspect="1"/>
        </xdr:cNvPicPr>
      </xdr:nvPicPr>
      <xdr:blipFill>
        <a:blip r:embed="rId53"/>
        <a:stretch>
          <a:fillRect/>
        </a:stretch>
      </xdr:blipFill>
      <xdr:spPr>
        <a:xfrm>
          <a:off x="7089140" y="178809015"/>
          <a:ext cx="530860" cy="530225"/>
        </a:xfrm>
        <a:prstGeom prst="rect">
          <a:avLst/>
        </a:prstGeom>
        <a:noFill/>
        <a:ln w="9525">
          <a:noFill/>
        </a:ln>
      </xdr:spPr>
    </xdr:pic>
    <xdr:clientData/>
  </xdr:twoCellAnchor>
  <xdr:twoCellAnchor editAs="oneCell">
    <xdr:from>
      <xdr:col>4</xdr:col>
      <xdr:colOff>176530</xdr:colOff>
      <xdr:row>239</xdr:row>
      <xdr:rowOff>29210</xdr:rowOff>
    </xdr:from>
    <xdr:to>
      <xdr:col>4</xdr:col>
      <xdr:colOff>895985</xdr:colOff>
      <xdr:row>239</xdr:row>
      <xdr:rowOff>740410</xdr:rowOff>
    </xdr:to>
    <xdr:pic>
      <xdr:nvPicPr>
        <xdr:cNvPr id="73" name="图片 234" descr="file:///\\1VE3FSM7FNP2JB4\i3D\JB\报价图片\110381.jpg"/>
        <xdr:cNvPicPr>
          <a:picLocks noChangeAspect="1"/>
        </xdr:cNvPicPr>
      </xdr:nvPicPr>
      <xdr:blipFill>
        <a:blip r:embed="rId54"/>
        <a:stretch>
          <a:fillRect/>
        </a:stretch>
      </xdr:blipFill>
      <xdr:spPr>
        <a:xfrm>
          <a:off x="6994525" y="179588160"/>
          <a:ext cx="719455" cy="711200"/>
        </a:xfrm>
        <a:prstGeom prst="rect">
          <a:avLst/>
        </a:prstGeom>
        <a:noFill/>
        <a:ln w="9525">
          <a:noFill/>
        </a:ln>
      </xdr:spPr>
    </xdr:pic>
    <xdr:clientData/>
  </xdr:twoCellAnchor>
  <xdr:twoCellAnchor editAs="oneCell">
    <xdr:from>
      <xdr:col>4</xdr:col>
      <xdr:colOff>176530</xdr:colOff>
      <xdr:row>240</xdr:row>
      <xdr:rowOff>12065</xdr:rowOff>
    </xdr:from>
    <xdr:to>
      <xdr:col>4</xdr:col>
      <xdr:colOff>895985</xdr:colOff>
      <xdr:row>240</xdr:row>
      <xdr:rowOff>723265</xdr:rowOff>
    </xdr:to>
    <xdr:pic>
      <xdr:nvPicPr>
        <xdr:cNvPr id="74" name="图片 73" descr="file:///\\1VE3FSM7FNP2JB4\i3D\JB\报价图片\110381.jpg"/>
        <xdr:cNvPicPr>
          <a:picLocks noChangeAspect="1"/>
        </xdr:cNvPicPr>
      </xdr:nvPicPr>
      <xdr:blipFill>
        <a:blip r:embed="rId54"/>
        <a:stretch>
          <a:fillRect/>
        </a:stretch>
      </xdr:blipFill>
      <xdr:spPr>
        <a:xfrm>
          <a:off x="6994525" y="180333015"/>
          <a:ext cx="719455" cy="711200"/>
        </a:xfrm>
        <a:prstGeom prst="rect">
          <a:avLst/>
        </a:prstGeom>
        <a:noFill/>
        <a:ln w="9525">
          <a:noFill/>
        </a:ln>
      </xdr:spPr>
    </xdr:pic>
    <xdr:clientData/>
  </xdr:twoCellAnchor>
  <xdr:twoCellAnchor editAs="oneCell">
    <xdr:from>
      <xdr:col>4</xdr:col>
      <xdr:colOff>176530</xdr:colOff>
      <xdr:row>241</xdr:row>
      <xdr:rowOff>12065</xdr:rowOff>
    </xdr:from>
    <xdr:to>
      <xdr:col>4</xdr:col>
      <xdr:colOff>895985</xdr:colOff>
      <xdr:row>241</xdr:row>
      <xdr:rowOff>723265</xdr:rowOff>
    </xdr:to>
    <xdr:pic>
      <xdr:nvPicPr>
        <xdr:cNvPr id="75" name="图片 232" descr="file:///\\1VE3FSM7FNP2JB4\i3D\JB\报价图片\110381.jpg"/>
        <xdr:cNvPicPr>
          <a:picLocks noChangeAspect="1"/>
        </xdr:cNvPicPr>
      </xdr:nvPicPr>
      <xdr:blipFill>
        <a:blip r:embed="rId54"/>
        <a:stretch>
          <a:fillRect/>
        </a:stretch>
      </xdr:blipFill>
      <xdr:spPr>
        <a:xfrm>
          <a:off x="6994525" y="181095015"/>
          <a:ext cx="719455" cy="711200"/>
        </a:xfrm>
        <a:prstGeom prst="rect">
          <a:avLst/>
        </a:prstGeom>
        <a:noFill/>
        <a:ln w="9525">
          <a:noFill/>
        </a:ln>
      </xdr:spPr>
    </xdr:pic>
    <xdr:clientData/>
  </xdr:twoCellAnchor>
  <xdr:twoCellAnchor editAs="oneCell">
    <xdr:from>
      <xdr:col>4</xdr:col>
      <xdr:colOff>176530</xdr:colOff>
      <xdr:row>242</xdr:row>
      <xdr:rowOff>12065</xdr:rowOff>
    </xdr:from>
    <xdr:to>
      <xdr:col>4</xdr:col>
      <xdr:colOff>895985</xdr:colOff>
      <xdr:row>242</xdr:row>
      <xdr:rowOff>723265</xdr:rowOff>
    </xdr:to>
    <xdr:pic>
      <xdr:nvPicPr>
        <xdr:cNvPr id="76" name="图片 235" descr="file:///\\1VE3FSM7FNP2JB4\i3D\JB\报价图片\110381.jpg"/>
        <xdr:cNvPicPr>
          <a:picLocks noChangeAspect="1"/>
        </xdr:cNvPicPr>
      </xdr:nvPicPr>
      <xdr:blipFill>
        <a:blip r:embed="rId54"/>
        <a:stretch>
          <a:fillRect/>
        </a:stretch>
      </xdr:blipFill>
      <xdr:spPr>
        <a:xfrm>
          <a:off x="6994525" y="181857015"/>
          <a:ext cx="719455" cy="711200"/>
        </a:xfrm>
        <a:prstGeom prst="rect">
          <a:avLst/>
        </a:prstGeom>
        <a:noFill/>
        <a:ln w="9525">
          <a:noFill/>
        </a:ln>
      </xdr:spPr>
    </xdr:pic>
    <xdr:clientData/>
  </xdr:twoCellAnchor>
  <xdr:twoCellAnchor editAs="oneCell">
    <xdr:from>
      <xdr:col>4</xdr:col>
      <xdr:colOff>146685</xdr:colOff>
      <xdr:row>243</xdr:row>
      <xdr:rowOff>50800</xdr:rowOff>
    </xdr:from>
    <xdr:to>
      <xdr:col>4</xdr:col>
      <xdr:colOff>925830</xdr:colOff>
      <xdr:row>243</xdr:row>
      <xdr:rowOff>684530</xdr:rowOff>
    </xdr:to>
    <xdr:pic>
      <xdr:nvPicPr>
        <xdr:cNvPr id="77" name="图片 213" descr="file:///\\1VE3FSM7FNP2JB4\i3D\JB\报价图片\110353.jpg"/>
        <xdr:cNvPicPr>
          <a:picLocks noChangeAspect="1"/>
        </xdr:cNvPicPr>
      </xdr:nvPicPr>
      <xdr:blipFill>
        <a:blip r:embed="rId55"/>
        <a:stretch>
          <a:fillRect/>
        </a:stretch>
      </xdr:blipFill>
      <xdr:spPr>
        <a:xfrm>
          <a:off x="6964680" y="182657750"/>
          <a:ext cx="779145" cy="633730"/>
        </a:xfrm>
        <a:prstGeom prst="rect">
          <a:avLst/>
        </a:prstGeom>
        <a:noFill/>
        <a:ln w="9525">
          <a:noFill/>
        </a:ln>
      </xdr:spPr>
    </xdr:pic>
    <xdr:clientData/>
  </xdr:twoCellAnchor>
  <xdr:twoCellAnchor editAs="oneCell">
    <xdr:from>
      <xdr:col>4</xdr:col>
      <xdr:colOff>146685</xdr:colOff>
      <xdr:row>244</xdr:row>
      <xdr:rowOff>50800</xdr:rowOff>
    </xdr:from>
    <xdr:to>
      <xdr:col>4</xdr:col>
      <xdr:colOff>925830</xdr:colOff>
      <xdr:row>244</xdr:row>
      <xdr:rowOff>684530</xdr:rowOff>
    </xdr:to>
    <xdr:pic>
      <xdr:nvPicPr>
        <xdr:cNvPr id="78" name="图片 211" descr="file:///\\1VE3FSM7FNP2JB4\i3D\JB\报价图片\110353.jpg"/>
        <xdr:cNvPicPr>
          <a:picLocks noChangeAspect="1"/>
        </xdr:cNvPicPr>
      </xdr:nvPicPr>
      <xdr:blipFill>
        <a:blip r:embed="rId55"/>
        <a:stretch>
          <a:fillRect/>
        </a:stretch>
      </xdr:blipFill>
      <xdr:spPr>
        <a:xfrm>
          <a:off x="6964680" y="183419750"/>
          <a:ext cx="779145" cy="633730"/>
        </a:xfrm>
        <a:prstGeom prst="rect">
          <a:avLst/>
        </a:prstGeom>
        <a:noFill/>
        <a:ln w="9525">
          <a:noFill/>
        </a:ln>
      </xdr:spPr>
    </xdr:pic>
    <xdr:clientData/>
  </xdr:twoCellAnchor>
  <xdr:twoCellAnchor editAs="oneCell">
    <xdr:from>
      <xdr:col>4</xdr:col>
      <xdr:colOff>146685</xdr:colOff>
      <xdr:row>245</xdr:row>
      <xdr:rowOff>20955</xdr:rowOff>
    </xdr:from>
    <xdr:to>
      <xdr:col>4</xdr:col>
      <xdr:colOff>925830</xdr:colOff>
      <xdr:row>245</xdr:row>
      <xdr:rowOff>714375</xdr:rowOff>
    </xdr:to>
    <xdr:pic>
      <xdr:nvPicPr>
        <xdr:cNvPr id="79" name="图片 306" descr="file:///\\1VE3FSM7FNP2JB4\i3D\JB\报价图片\110567.jpg"/>
        <xdr:cNvPicPr>
          <a:picLocks noChangeAspect="1"/>
        </xdr:cNvPicPr>
      </xdr:nvPicPr>
      <xdr:blipFill>
        <a:blip r:embed="rId56"/>
        <a:stretch>
          <a:fillRect/>
        </a:stretch>
      </xdr:blipFill>
      <xdr:spPr>
        <a:xfrm>
          <a:off x="6964680" y="184151905"/>
          <a:ext cx="779145" cy="693420"/>
        </a:xfrm>
        <a:prstGeom prst="rect">
          <a:avLst/>
        </a:prstGeom>
        <a:noFill/>
        <a:ln w="9525">
          <a:noFill/>
        </a:ln>
      </xdr:spPr>
    </xdr:pic>
    <xdr:clientData/>
  </xdr:twoCellAnchor>
  <xdr:twoCellAnchor editAs="oneCell">
    <xdr:from>
      <xdr:col>4</xdr:col>
      <xdr:colOff>146685</xdr:colOff>
      <xdr:row>246</xdr:row>
      <xdr:rowOff>20955</xdr:rowOff>
    </xdr:from>
    <xdr:to>
      <xdr:col>4</xdr:col>
      <xdr:colOff>925830</xdr:colOff>
      <xdr:row>246</xdr:row>
      <xdr:rowOff>714375</xdr:rowOff>
    </xdr:to>
    <xdr:pic>
      <xdr:nvPicPr>
        <xdr:cNvPr id="80" name="图片 307" descr="file:///\\1VE3FSM7FNP2JB4\i3D\JB\报价图片\110567.jpg"/>
        <xdr:cNvPicPr>
          <a:picLocks noChangeAspect="1"/>
        </xdr:cNvPicPr>
      </xdr:nvPicPr>
      <xdr:blipFill>
        <a:blip r:embed="rId56"/>
        <a:stretch>
          <a:fillRect/>
        </a:stretch>
      </xdr:blipFill>
      <xdr:spPr>
        <a:xfrm>
          <a:off x="6964680" y="184913905"/>
          <a:ext cx="779145" cy="693420"/>
        </a:xfrm>
        <a:prstGeom prst="rect">
          <a:avLst/>
        </a:prstGeom>
        <a:noFill/>
        <a:ln w="9525">
          <a:noFill/>
        </a:ln>
      </xdr:spPr>
    </xdr:pic>
    <xdr:clientData/>
  </xdr:twoCellAnchor>
  <xdr:twoCellAnchor editAs="oneCell">
    <xdr:from>
      <xdr:col>4</xdr:col>
      <xdr:colOff>146685</xdr:colOff>
      <xdr:row>247</xdr:row>
      <xdr:rowOff>20955</xdr:rowOff>
    </xdr:from>
    <xdr:to>
      <xdr:col>4</xdr:col>
      <xdr:colOff>925830</xdr:colOff>
      <xdr:row>247</xdr:row>
      <xdr:rowOff>714375</xdr:rowOff>
    </xdr:to>
    <xdr:pic>
      <xdr:nvPicPr>
        <xdr:cNvPr id="81" name="图片 312" descr="file:///\\1VE3FSM7FNP2JB4\i3D\JB\报价图片\110567.jpg"/>
        <xdr:cNvPicPr>
          <a:picLocks noChangeAspect="1"/>
        </xdr:cNvPicPr>
      </xdr:nvPicPr>
      <xdr:blipFill>
        <a:blip r:embed="rId56"/>
        <a:stretch>
          <a:fillRect/>
        </a:stretch>
      </xdr:blipFill>
      <xdr:spPr>
        <a:xfrm>
          <a:off x="6964680" y="185675905"/>
          <a:ext cx="779145" cy="693420"/>
        </a:xfrm>
        <a:prstGeom prst="rect">
          <a:avLst/>
        </a:prstGeom>
        <a:noFill/>
        <a:ln w="9525">
          <a:noFill/>
        </a:ln>
      </xdr:spPr>
    </xdr:pic>
    <xdr:clientData/>
  </xdr:twoCellAnchor>
  <xdr:twoCellAnchor editAs="oneCell">
    <xdr:from>
      <xdr:col>4</xdr:col>
      <xdr:colOff>146685</xdr:colOff>
      <xdr:row>248</xdr:row>
      <xdr:rowOff>20955</xdr:rowOff>
    </xdr:from>
    <xdr:to>
      <xdr:col>4</xdr:col>
      <xdr:colOff>925830</xdr:colOff>
      <xdr:row>248</xdr:row>
      <xdr:rowOff>714375</xdr:rowOff>
    </xdr:to>
    <xdr:pic>
      <xdr:nvPicPr>
        <xdr:cNvPr id="82" name="图片 314" descr="file:///\\1VE3FSM7FNP2JB4\i3D\JB\报价图片\110567.jpg"/>
        <xdr:cNvPicPr>
          <a:picLocks noChangeAspect="1"/>
        </xdr:cNvPicPr>
      </xdr:nvPicPr>
      <xdr:blipFill>
        <a:blip r:embed="rId56"/>
        <a:stretch>
          <a:fillRect/>
        </a:stretch>
      </xdr:blipFill>
      <xdr:spPr>
        <a:xfrm>
          <a:off x="6964680" y="186437905"/>
          <a:ext cx="779145" cy="693420"/>
        </a:xfrm>
        <a:prstGeom prst="rect">
          <a:avLst/>
        </a:prstGeom>
        <a:noFill/>
        <a:ln w="9525">
          <a:noFill/>
        </a:ln>
      </xdr:spPr>
    </xdr:pic>
    <xdr:clientData/>
  </xdr:twoCellAnchor>
  <xdr:twoCellAnchor editAs="oneCell">
    <xdr:from>
      <xdr:col>4</xdr:col>
      <xdr:colOff>146685</xdr:colOff>
      <xdr:row>249</xdr:row>
      <xdr:rowOff>20955</xdr:rowOff>
    </xdr:from>
    <xdr:to>
      <xdr:col>4</xdr:col>
      <xdr:colOff>925830</xdr:colOff>
      <xdr:row>249</xdr:row>
      <xdr:rowOff>714375</xdr:rowOff>
    </xdr:to>
    <xdr:pic>
      <xdr:nvPicPr>
        <xdr:cNvPr id="83" name="图片 320" descr="file:///\\1VE3FSM7FNP2JB4\i3D\JB\报价图片\110567.jpg"/>
        <xdr:cNvPicPr>
          <a:picLocks noChangeAspect="1"/>
        </xdr:cNvPicPr>
      </xdr:nvPicPr>
      <xdr:blipFill>
        <a:blip r:embed="rId56"/>
        <a:stretch>
          <a:fillRect/>
        </a:stretch>
      </xdr:blipFill>
      <xdr:spPr>
        <a:xfrm>
          <a:off x="6964680" y="187199905"/>
          <a:ext cx="779145" cy="693420"/>
        </a:xfrm>
        <a:prstGeom prst="rect">
          <a:avLst/>
        </a:prstGeom>
        <a:noFill/>
        <a:ln w="9525">
          <a:noFill/>
        </a:ln>
      </xdr:spPr>
    </xdr:pic>
    <xdr:clientData/>
  </xdr:twoCellAnchor>
  <xdr:twoCellAnchor editAs="oneCell">
    <xdr:from>
      <xdr:col>4</xdr:col>
      <xdr:colOff>146685</xdr:colOff>
      <xdr:row>250</xdr:row>
      <xdr:rowOff>20955</xdr:rowOff>
    </xdr:from>
    <xdr:to>
      <xdr:col>4</xdr:col>
      <xdr:colOff>925830</xdr:colOff>
      <xdr:row>250</xdr:row>
      <xdr:rowOff>714375</xdr:rowOff>
    </xdr:to>
    <xdr:pic>
      <xdr:nvPicPr>
        <xdr:cNvPr id="84" name="图片 328" descr="file:///\\1VE3FSM7FNP2JB4\i3D\JB\报价图片\110567.jpg"/>
        <xdr:cNvPicPr>
          <a:picLocks noChangeAspect="1"/>
        </xdr:cNvPicPr>
      </xdr:nvPicPr>
      <xdr:blipFill>
        <a:blip r:embed="rId56"/>
        <a:stretch>
          <a:fillRect/>
        </a:stretch>
      </xdr:blipFill>
      <xdr:spPr>
        <a:xfrm>
          <a:off x="6964680" y="187961905"/>
          <a:ext cx="779145" cy="693420"/>
        </a:xfrm>
        <a:prstGeom prst="rect">
          <a:avLst/>
        </a:prstGeom>
        <a:noFill/>
        <a:ln w="9525">
          <a:noFill/>
        </a:ln>
      </xdr:spPr>
    </xdr:pic>
    <xdr:clientData/>
  </xdr:twoCellAnchor>
  <xdr:twoCellAnchor editAs="oneCell">
    <xdr:from>
      <xdr:col>4</xdr:col>
      <xdr:colOff>192405</xdr:colOff>
      <xdr:row>251</xdr:row>
      <xdr:rowOff>12065</xdr:rowOff>
    </xdr:from>
    <xdr:to>
      <xdr:col>4</xdr:col>
      <xdr:colOff>880110</xdr:colOff>
      <xdr:row>251</xdr:row>
      <xdr:rowOff>723265</xdr:rowOff>
    </xdr:to>
    <xdr:pic>
      <xdr:nvPicPr>
        <xdr:cNvPr id="85" name="图片 335" descr="file:///\\1VE3FSM7FNP2JB4\i3D\JB\报价图片\110613.jpg"/>
        <xdr:cNvPicPr>
          <a:picLocks noChangeAspect="1"/>
        </xdr:cNvPicPr>
      </xdr:nvPicPr>
      <xdr:blipFill>
        <a:blip r:embed="rId57"/>
        <a:stretch>
          <a:fillRect/>
        </a:stretch>
      </xdr:blipFill>
      <xdr:spPr>
        <a:xfrm>
          <a:off x="7010400" y="188715015"/>
          <a:ext cx="687705" cy="711200"/>
        </a:xfrm>
        <a:prstGeom prst="rect">
          <a:avLst/>
        </a:prstGeom>
        <a:noFill/>
        <a:ln w="9525">
          <a:noFill/>
        </a:ln>
      </xdr:spPr>
    </xdr:pic>
    <xdr:clientData/>
  </xdr:twoCellAnchor>
  <xdr:twoCellAnchor editAs="oneCell">
    <xdr:from>
      <xdr:col>4</xdr:col>
      <xdr:colOff>192405</xdr:colOff>
      <xdr:row>252</xdr:row>
      <xdr:rowOff>12065</xdr:rowOff>
    </xdr:from>
    <xdr:to>
      <xdr:col>4</xdr:col>
      <xdr:colOff>880110</xdr:colOff>
      <xdr:row>252</xdr:row>
      <xdr:rowOff>723265</xdr:rowOff>
    </xdr:to>
    <xdr:pic>
      <xdr:nvPicPr>
        <xdr:cNvPr id="86" name="图片 336" descr="file:///\\1VE3FSM7FNP2JB4\i3D\JB\报价图片\110613.jpg"/>
        <xdr:cNvPicPr>
          <a:picLocks noChangeAspect="1"/>
        </xdr:cNvPicPr>
      </xdr:nvPicPr>
      <xdr:blipFill>
        <a:blip r:embed="rId57"/>
        <a:stretch>
          <a:fillRect/>
        </a:stretch>
      </xdr:blipFill>
      <xdr:spPr>
        <a:xfrm>
          <a:off x="7010400" y="189477015"/>
          <a:ext cx="687705" cy="711200"/>
        </a:xfrm>
        <a:prstGeom prst="rect">
          <a:avLst/>
        </a:prstGeom>
        <a:noFill/>
        <a:ln w="9525">
          <a:noFill/>
        </a:ln>
      </xdr:spPr>
    </xdr:pic>
    <xdr:clientData/>
  </xdr:twoCellAnchor>
  <xdr:twoCellAnchor editAs="oneCell">
    <xdr:from>
      <xdr:col>4</xdr:col>
      <xdr:colOff>192405</xdr:colOff>
      <xdr:row>253</xdr:row>
      <xdr:rowOff>12065</xdr:rowOff>
    </xdr:from>
    <xdr:to>
      <xdr:col>4</xdr:col>
      <xdr:colOff>880110</xdr:colOff>
      <xdr:row>253</xdr:row>
      <xdr:rowOff>723265</xdr:rowOff>
    </xdr:to>
    <xdr:pic>
      <xdr:nvPicPr>
        <xdr:cNvPr id="87" name="图片 337" descr="file:///\\1VE3FSM7FNP2JB4\i3D\JB\报价图片\110613.jpg"/>
        <xdr:cNvPicPr>
          <a:picLocks noChangeAspect="1"/>
        </xdr:cNvPicPr>
      </xdr:nvPicPr>
      <xdr:blipFill>
        <a:blip r:embed="rId57"/>
        <a:stretch>
          <a:fillRect/>
        </a:stretch>
      </xdr:blipFill>
      <xdr:spPr>
        <a:xfrm>
          <a:off x="7010400" y="190239015"/>
          <a:ext cx="687705" cy="711200"/>
        </a:xfrm>
        <a:prstGeom prst="rect">
          <a:avLst/>
        </a:prstGeom>
        <a:noFill/>
        <a:ln w="9525">
          <a:noFill/>
        </a:ln>
      </xdr:spPr>
    </xdr:pic>
    <xdr:clientData/>
  </xdr:twoCellAnchor>
  <xdr:twoCellAnchor editAs="oneCell">
    <xdr:from>
      <xdr:col>4</xdr:col>
      <xdr:colOff>192405</xdr:colOff>
      <xdr:row>254</xdr:row>
      <xdr:rowOff>12065</xdr:rowOff>
    </xdr:from>
    <xdr:to>
      <xdr:col>4</xdr:col>
      <xdr:colOff>880110</xdr:colOff>
      <xdr:row>254</xdr:row>
      <xdr:rowOff>723265</xdr:rowOff>
    </xdr:to>
    <xdr:pic>
      <xdr:nvPicPr>
        <xdr:cNvPr id="88" name="图片 340" descr="file:///\\1VE3FSM7FNP2JB4\i3D\JB\报价图片\110613.jpg"/>
        <xdr:cNvPicPr>
          <a:picLocks noChangeAspect="1"/>
        </xdr:cNvPicPr>
      </xdr:nvPicPr>
      <xdr:blipFill>
        <a:blip r:embed="rId57"/>
        <a:stretch>
          <a:fillRect/>
        </a:stretch>
      </xdr:blipFill>
      <xdr:spPr>
        <a:xfrm>
          <a:off x="7010400" y="191001015"/>
          <a:ext cx="687705" cy="711200"/>
        </a:xfrm>
        <a:prstGeom prst="rect">
          <a:avLst/>
        </a:prstGeom>
        <a:noFill/>
        <a:ln w="9525">
          <a:noFill/>
        </a:ln>
      </xdr:spPr>
    </xdr:pic>
    <xdr:clientData/>
  </xdr:twoCellAnchor>
  <xdr:twoCellAnchor editAs="oneCell">
    <xdr:from>
      <xdr:col>4</xdr:col>
      <xdr:colOff>186055</xdr:colOff>
      <xdr:row>255</xdr:row>
      <xdr:rowOff>12065</xdr:rowOff>
    </xdr:from>
    <xdr:to>
      <xdr:col>4</xdr:col>
      <xdr:colOff>886460</xdr:colOff>
      <xdr:row>255</xdr:row>
      <xdr:rowOff>723265</xdr:rowOff>
    </xdr:to>
    <xdr:pic>
      <xdr:nvPicPr>
        <xdr:cNvPr id="89" name="图片 353" descr="file:///\\1VE3FSM7FNP2JB4\i3D\JB\报价图片\110640.jpg"/>
        <xdr:cNvPicPr>
          <a:picLocks noChangeAspect="1"/>
        </xdr:cNvPicPr>
      </xdr:nvPicPr>
      <xdr:blipFill>
        <a:blip r:embed="rId58"/>
        <a:stretch>
          <a:fillRect/>
        </a:stretch>
      </xdr:blipFill>
      <xdr:spPr>
        <a:xfrm>
          <a:off x="7004050" y="191763015"/>
          <a:ext cx="700405" cy="711200"/>
        </a:xfrm>
        <a:prstGeom prst="rect">
          <a:avLst/>
        </a:prstGeom>
        <a:noFill/>
        <a:ln w="9525">
          <a:noFill/>
        </a:ln>
      </xdr:spPr>
    </xdr:pic>
    <xdr:clientData/>
  </xdr:twoCellAnchor>
  <xdr:twoCellAnchor editAs="oneCell">
    <xdr:from>
      <xdr:col>4</xdr:col>
      <xdr:colOff>186055</xdr:colOff>
      <xdr:row>256</xdr:row>
      <xdr:rowOff>12065</xdr:rowOff>
    </xdr:from>
    <xdr:to>
      <xdr:col>4</xdr:col>
      <xdr:colOff>886460</xdr:colOff>
      <xdr:row>256</xdr:row>
      <xdr:rowOff>723265</xdr:rowOff>
    </xdr:to>
    <xdr:pic>
      <xdr:nvPicPr>
        <xdr:cNvPr id="90" name="图片 352" descr="file:///\\1VE3FSM7FNP2JB4\i3D\JB\报价图片\110640.jpg"/>
        <xdr:cNvPicPr>
          <a:picLocks noChangeAspect="1"/>
        </xdr:cNvPicPr>
      </xdr:nvPicPr>
      <xdr:blipFill>
        <a:blip r:embed="rId58"/>
        <a:stretch>
          <a:fillRect/>
        </a:stretch>
      </xdr:blipFill>
      <xdr:spPr>
        <a:xfrm>
          <a:off x="7004050" y="192525015"/>
          <a:ext cx="700405" cy="711200"/>
        </a:xfrm>
        <a:prstGeom prst="rect">
          <a:avLst/>
        </a:prstGeom>
        <a:noFill/>
        <a:ln w="9525">
          <a:noFill/>
        </a:ln>
      </xdr:spPr>
    </xdr:pic>
    <xdr:clientData/>
  </xdr:twoCellAnchor>
  <xdr:twoCellAnchor editAs="oneCell">
    <xdr:from>
      <xdr:col>4</xdr:col>
      <xdr:colOff>186055</xdr:colOff>
      <xdr:row>257</xdr:row>
      <xdr:rowOff>12065</xdr:rowOff>
    </xdr:from>
    <xdr:to>
      <xdr:col>4</xdr:col>
      <xdr:colOff>886460</xdr:colOff>
      <xdr:row>257</xdr:row>
      <xdr:rowOff>723265</xdr:rowOff>
    </xdr:to>
    <xdr:pic>
      <xdr:nvPicPr>
        <xdr:cNvPr id="91" name="图片 358" descr="file:///\\1VE3FSM7FNP2JB4\i3D\JB\报价图片\110640.jpg"/>
        <xdr:cNvPicPr>
          <a:picLocks noChangeAspect="1"/>
        </xdr:cNvPicPr>
      </xdr:nvPicPr>
      <xdr:blipFill>
        <a:blip r:embed="rId58"/>
        <a:stretch>
          <a:fillRect/>
        </a:stretch>
      </xdr:blipFill>
      <xdr:spPr>
        <a:xfrm>
          <a:off x="7004050" y="193287015"/>
          <a:ext cx="700405" cy="711200"/>
        </a:xfrm>
        <a:prstGeom prst="rect">
          <a:avLst/>
        </a:prstGeom>
        <a:noFill/>
        <a:ln w="9525">
          <a:noFill/>
        </a:ln>
      </xdr:spPr>
    </xdr:pic>
    <xdr:clientData/>
  </xdr:twoCellAnchor>
  <xdr:twoCellAnchor editAs="oneCell">
    <xdr:from>
      <xdr:col>4</xdr:col>
      <xdr:colOff>146685</xdr:colOff>
      <xdr:row>258</xdr:row>
      <xdr:rowOff>47625</xdr:rowOff>
    </xdr:from>
    <xdr:to>
      <xdr:col>4</xdr:col>
      <xdr:colOff>925830</xdr:colOff>
      <xdr:row>258</xdr:row>
      <xdr:rowOff>687705</xdr:rowOff>
    </xdr:to>
    <xdr:pic>
      <xdr:nvPicPr>
        <xdr:cNvPr id="92" name="图片 2301" descr="file:///\\1VE3FSM7FNP2JB4\i3D\JB\报价图片\210673.jpg"/>
        <xdr:cNvPicPr>
          <a:picLocks noChangeAspect="1"/>
        </xdr:cNvPicPr>
      </xdr:nvPicPr>
      <xdr:blipFill>
        <a:blip r:embed="rId59"/>
        <a:stretch>
          <a:fillRect/>
        </a:stretch>
      </xdr:blipFill>
      <xdr:spPr>
        <a:xfrm>
          <a:off x="6964680" y="194084575"/>
          <a:ext cx="779145" cy="640080"/>
        </a:xfrm>
        <a:prstGeom prst="rect">
          <a:avLst/>
        </a:prstGeom>
        <a:noFill/>
        <a:ln w="9525">
          <a:noFill/>
        </a:ln>
      </xdr:spPr>
    </xdr:pic>
    <xdr:clientData/>
  </xdr:twoCellAnchor>
  <xdr:twoCellAnchor editAs="oneCell">
    <xdr:from>
      <xdr:col>4</xdr:col>
      <xdr:colOff>146685</xdr:colOff>
      <xdr:row>259</xdr:row>
      <xdr:rowOff>47625</xdr:rowOff>
    </xdr:from>
    <xdr:to>
      <xdr:col>4</xdr:col>
      <xdr:colOff>925830</xdr:colOff>
      <xdr:row>259</xdr:row>
      <xdr:rowOff>687705</xdr:rowOff>
    </xdr:to>
    <xdr:pic>
      <xdr:nvPicPr>
        <xdr:cNvPr id="93" name="图片 2303" descr="file:///\\1VE3FSM7FNP2JB4\i3D\JB\报价图片\210673.jpg"/>
        <xdr:cNvPicPr>
          <a:picLocks noChangeAspect="1"/>
        </xdr:cNvPicPr>
      </xdr:nvPicPr>
      <xdr:blipFill>
        <a:blip r:embed="rId59"/>
        <a:stretch>
          <a:fillRect/>
        </a:stretch>
      </xdr:blipFill>
      <xdr:spPr>
        <a:xfrm>
          <a:off x="6964680" y="194846575"/>
          <a:ext cx="779145" cy="640080"/>
        </a:xfrm>
        <a:prstGeom prst="rect">
          <a:avLst/>
        </a:prstGeom>
        <a:noFill/>
        <a:ln w="9525">
          <a:noFill/>
        </a:ln>
      </xdr:spPr>
    </xdr:pic>
    <xdr:clientData/>
  </xdr:twoCellAnchor>
  <xdr:twoCellAnchor editAs="oneCell">
    <xdr:from>
      <xdr:col>4</xdr:col>
      <xdr:colOff>146685</xdr:colOff>
      <xdr:row>260</xdr:row>
      <xdr:rowOff>47625</xdr:rowOff>
    </xdr:from>
    <xdr:to>
      <xdr:col>4</xdr:col>
      <xdr:colOff>925830</xdr:colOff>
      <xdr:row>260</xdr:row>
      <xdr:rowOff>687705</xdr:rowOff>
    </xdr:to>
    <xdr:pic>
      <xdr:nvPicPr>
        <xdr:cNvPr id="94" name="图片 2304" descr="file:///\\1VE3FSM7FNP2JB4\i3D\JB\报价图片\210673.jpg"/>
        <xdr:cNvPicPr>
          <a:picLocks noChangeAspect="1"/>
        </xdr:cNvPicPr>
      </xdr:nvPicPr>
      <xdr:blipFill>
        <a:blip r:embed="rId59"/>
        <a:stretch>
          <a:fillRect/>
        </a:stretch>
      </xdr:blipFill>
      <xdr:spPr>
        <a:xfrm>
          <a:off x="6964680" y="195608575"/>
          <a:ext cx="779145" cy="640080"/>
        </a:xfrm>
        <a:prstGeom prst="rect">
          <a:avLst/>
        </a:prstGeom>
        <a:noFill/>
        <a:ln w="9525">
          <a:noFill/>
        </a:ln>
      </xdr:spPr>
    </xdr:pic>
    <xdr:clientData/>
  </xdr:twoCellAnchor>
  <xdr:twoCellAnchor editAs="oneCell">
    <xdr:from>
      <xdr:col>4</xdr:col>
      <xdr:colOff>146685</xdr:colOff>
      <xdr:row>261</xdr:row>
      <xdr:rowOff>17780</xdr:rowOff>
    </xdr:from>
    <xdr:to>
      <xdr:col>4</xdr:col>
      <xdr:colOff>925830</xdr:colOff>
      <xdr:row>261</xdr:row>
      <xdr:rowOff>717550</xdr:rowOff>
    </xdr:to>
    <xdr:pic>
      <xdr:nvPicPr>
        <xdr:cNvPr id="95" name="图片 1299" descr="file:///\\1VE3FSM7FNP2JB4\i3D\JB\报价图片\113643.jpg"/>
        <xdr:cNvPicPr>
          <a:picLocks noChangeAspect="1"/>
        </xdr:cNvPicPr>
      </xdr:nvPicPr>
      <xdr:blipFill>
        <a:blip r:embed="rId60"/>
        <a:stretch>
          <a:fillRect/>
        </a:stretch>
      </xdr:blipFill>
      <xdr:spPr>
        <a:xfrm>
          <a:off x="6964680" y="196340730"/>
          <a:ext cx="779145" cy="699770"/>
        </a:xfrm>
        <a:prstGeom prst="rect">
          <a:avLst/>
        </a:prstGeom>
        <a:noFill/>
        <a:ln w="9525">
          <a:noFill/>
        </a:ln>
      </xdr:spPr>
    </xdr:pic>
    <xdr:clientData/>
  </xdr:twoCellAnchor>
  <xdr:twoCellAnchor editAs="oneCell">
    <xdr:from>
      <xdr:col>4</xdr:col>
      <xdr:colOff>146685</xdr:colOff>
      <xdr:row>262</xdr:row>
      <xdr:rowOff>17780</xdr:rowOff>
    </xdr:from>
    <xdr:to>
      <xdr:col>4</xdr:col>
      <xdr:colOff>925830</xdr:colOff>
      <xdr:row>262</xdr:row>
      <xdr:rowOff>717550</xdr:rowOff>
    </xdr:to>
    <xdr:pic>
      <xdr:nvPicPr>
        <xdr:cNvPr id="96" name="图片 1299" descr="file:///\\1VE3FSM7FNP2JB4\i3D\JB\报价图片\113643.jpg"/>
        <xdr:cNvPicPr>
          <a:picLocks noChangeAspect="1"/>
        </xdr:cNvPicPr>
      </xdr:nvPicPr>
      <xdr:blipFill>
        <a:blip r:embed="rId60"/>
        <a:stretch>
          <a:fillRect/>
        </a:stretch>
      </xdr:blipFill>
      <xdr:spPr>
        <a:xfrm>
          <a:off x="6964680" y="197102730"/>
          <a:ext cx="779145" cy="699770"/>
        </a:xfrm>
        <a:prstGeom prst="rect">
          <a:avLst/>
        </a:prstGeom>
        <a:noFill/>
        <a:ln w="9525">
          <a:noFill/>
        </a:ln>
      </xdr:spPr>
    </xdr:pic>
    <xdr:clientData/>
  </xdr:twoCellAnchor>
  <xdr:twoCellAnchor editAs="oneCell">
    <xdr:from>
      <xdr:col>4</xdr:col>
      <xdr:colOff>167005</xdr:colOff>
      <xdr:row>263</xdr:row>
      <xdr:rowOff>12065</xdr:rowOff>
    </xdr:from>
    <xdr:to>
      <xdr:col>4</xdr:col>
      <xdr:colOff>905510</xdr:colOff>
      <xdr:row>263</xdr:row>
      <xdr:rowOff>723265</xdr:rowOff>
    </xdr:to>
    <xdr:pic>
      <xdr:nvPicPr>
        <xdr:cNvPr id="97" name="图片 20" descr="file:///\\1VE3FSM7FNP2JB4\i3D\JB\报价图片\110020.jpg"/>
        <xdr:cNvPicPr>
          <a:picLocks noChangeAspect="1"/>
        </xdr:cNvPicPr>
      </xdr:nvPicPr>
      <xdr:blipFill>
        <a:blip r:embed="rId61"/>
        <a:stretch>
          <a:fillRect/>
        </a:stretch>
      </xdr:blipFill>
      <xdr:spPr>
        <a:xfrm>
          <a:off x="6985000" y="197859015"/>
          <a:ext cx="738505" cy="711200"/>
        </a:xfrm>
        <a:prstGeom prst="rect">
          <a:avLst/>
        </a:prstGeom>
        <a:noFill/>
        <a:ln w="9525">
          <a:noFill/>
        </a:ln>
      </xdr:spPr>
    </xdr:pic>
    <xdr:clientData/>
  </xdr:twoCellAnchor>
  <xdr:twoCellAnchor editAs="oneCell">
    <xdr:from>
      <xdr:col>4</xdr:col>
      <xdr:colOff>167005</xdr:colOff>
      <xdr:row>264</xdr:row>
      <xdr:rowOff>12065</xdr:rowOff>
    </xdr:from>
    <xdr:to>
      <xdr:col>4</xdr:col>
      <xdr:colOff>905510</xdr:colOff>
      <xdr:row>264</xdr:row>
      <xdr:rowOff>723265</xdr:rowOff>
    </xdr:to>
    <xdr:pic>
      <xdr:nvPicPr>
        <xdr:cNvPr id="98" name="图片 17" descr="file:///\\1VE3FSM7FNP2JB4\i3D\JB\报价图片\110020.jpg"/>
        <xdr:cNvPicPr>
          <a:picLocks noChangeAspect="1"/>
        </xdr:cNvPicPr>
      </xdr:nvPicPr>
      <xdr:blipFill>
        <a:blip r:embed="rId61"/>
        <a:stretch>
          <a:fillRect/>
        </a:stretch>
      </xdr:blipFill>
      <xdr:spPr>
        <a:xfrm>
          <a:off x="6985000" y="198621015"/>
          <a:ext cx="738505" cy="711200"/>
        </a:xfrm>
        <a:prstGeom prst="rect">
          <a:avLst/>
        </a:prstGeom>
        <a:noFill/>
        <a:ln w="9525">
          <a:noFill/>
        </a:ln>
      </xdr:spPr>
    </xdr:pic>
    <xdr:clientData/>
  </xdr:twoCellAnchor>
  <xdr:twoCellAnchor editAs="oneCell">
    <xdr:from>
      <xdr:col>4</xdr:col>
      <xdr:colOff>146685</xdr:colOff>
      <xdr:row>265</xdr:row>
      <xdr:rowOff>29845</xdr:rowOff>
    </xdr:from>
    <xdr:to>
      <xdr:col>4</xdr:col>
      <xdr:colOff>925830</xdr:colOff>
      <xdr:row>265</xdr:row>
      <xdr:rowOff>705485</xdr:rowOff>
    </xdr:to>
    <xdr:pic>
      <xdr:nvPicPr>
        <xdr:cNvPr id="99" name="图片 2590" descr="file:///\\1VE3FSM7FNP2JB4\i3D\JB\报价图片\211900.jpg"/>
        <xdr:cNvPicPr>
          <a:picLocks noChangeAspect="1"/>
        </xdr:cNvPicPr>
      </xdr:nvPicPr>
      <xdr:blipFill>
        <a:blip r:embed="rId10"/>
        <a:stretch>
          <a:fillRect/>
        </a:stretch>
      </xdr:blipFill>
      <xdr:spPr>
        <a:xfrm>
          <a:off x="6964680" y="199400795"/>
          <a:ext cx="779145" cy="675640"/>
        </a:xfrm>
        <a:prstGeom prst="rect">
          <a:avLst/>
        </a:prstGeom>
        <a:noFill/>
        <a:ln w="9525">
          <a:noFill/>
        </a:ln>
      </xdr:spPr>
    </xdr:pic>
    <xdr:clientData/>
  </xdr:twoCellAnchor>
  <xdr:twoCellAnchor editAs="oneCell">
    <xdr:from>
      <xdr:col>4</xdr:col>
      <xdr:colOff>146685</xdr:colOff>
      <xdr:row>266</xdr:row>
      <xdr:rowOff>41910</xdr:rowOff>
    </xdr:from>
    <xdr:to>
      <xdr:col>4</xdr:col>
      <xdr:colOff>925830</xdr:colOff>
      <xdr:row>266</xdr:row>
      <xdr:rowOff>693420</xdr:rowOff>
    </xdr:to>
    <xdr:pic>
      <xdr:nvPicPr>
        <xdr:cNvPr id="100" name="图片 2606" descr="file:///\\1VE3FSM7FNP2JB4\i3D\JB\报价图片\211933.jpg"/>
        <xdr:cNvPicPr>
          <a:picLocks noChangeAspect="1"/>
        </xdr:cNvPicPr>
      </xdr:nvPicPr>
      <xdr:blipFill>
        <a:blip r:embed="rId62"/>
        <a:stretch>
          <a:fillRect/>
        </a:stretch>
      </xdr:blipFill>
      <xdr:spPr>
        <a:xfrm>
          <a:off x="6964680" y="200174860"/>
          <a:ext cx="779145" cy="651510"/>
        </a:xfrm>
        <a:prstGeom prst="rect">
          <a:avLst/>
        </a:prstGeom>
        <a:noFill/>
        <a:ln w="9525">
          <a:noFill/>
        </a:ln>
      </xdr:spPr>
    </xdr:pic>
    <xdr:clientData/>
  </xdr:twoCellAnchor>
  <xdr:twoCellAnchor editAs="oneCell">
    <xdr:from>
      <xdr:col>4</xdr:col>
      <xdr:colOff>9525</xdr:colOff>
      <xdr:row>267</xdr:row>
      <xdr:rowOff>56515</xdr:rowOff>
    </xdr:from>
    <xdr:to>
      <xdr:col>4</xdr:col>
      <xdr:colOff>1063625</xdr:colOff>
      <xdr:row>267</xdr:row>
      <xdr:rowOff>267970</xdr:rowOff>
    </xdr:to>
    <xdr:pic>
      <xdr:nvPicPr>
        <xdr:cNvPr id="101" name="image395"/>
        <xdr:cNvPicPr>
          <a:picLocks noChangeAspect="1"/>
        </xdr:cNvPicPr>
      </xdr:nvPicPr>
      <xdr:blipFill>
        <a:blip r:embed="rId63"/>
        <a:stretch>
          <a:fillRect/>
        </a:stretch>
      </xdr:blipFill>
      <xdr:spPr>
        <a:xfrm>
          <a:off x="6827520" y="200951465"/>
          <a:ext cx="1054100" cy="211455"/>
        </a:xfrm>
        <a:prstGeom prst="rect">
          <a:avLst/>
        </a:prstGeom>
        <a:noFill/>
        <a:ln w="9525">
          <a:noFill/>
        </a:ln>
      </xdr:spPr>
    </xdr:pic>
    <xdr:clientData/>
  </xdr:twoCellAnchor>
  <xdr:twoCellAnchor editAs="oneCell">
    <xdr:from>
      <xdr:col>4</xdr:col>
      <xdr:colOff>84455</xdr:colOff>
      <xdr:row>268</xdr:row>
      <xdr:rowOff>56515</xdr:rowOff>
    </xdr:from>
    <xdr:to>
      <xdr:col>4</xdr:col>
      <xdr:colOff>988695</xdr:colOff>
      <xdr:row>268</xdr:row>
      <xdr:rowOff>267970</xdr:rowOff>
    </xdr:to>
    <xdr:pic>
      <xdr:nvPicPr>
        <xdr:cNvPr id="102" name="image304"/>
        <xdr:cNvPicPr>
          <a:picLocks noChangeAspect="1"/>
        </xdr:cNvPicPr>
      </xdr:nvPicPr>
      <xdr:blipFill>
        <a:blip r:embed="rId64"/>
        <a:stretch>
          <a:fillRect/>
        </a:stretch>
      </xdr:blipFill>
      <xdr:spPr>
        <a:xfrm>
          <a:off x="6902450" y="201713465"/>
          <a:ext cx="904240" cy="211455"/>
        </a:xfrm>
        <a:prstGeom prst="rect">
          <a:avLst/>
        </a:prstGeom>
        <a:noFill/>
        <a:ln w="9525">
          <a:noFill/>
        </a:ln>
      </xdr:spPr>
    </xdr:pic>
    <xdr:clientData/>
  </xdr:twoCellAnchor>
  <xdr:twoCellAnchor editAs="oneCell">
    <xdr:from>
      <xdr:col>4</xdr:col>
      <xdr:colOff>146685</xdr:colOff>
      <xdr:row>269</xdr:row>
      <xdr:rowOff>47625</xdr:rowOff>
    </xdr:from>
    <xdr:to>
      <xdr:col>4</xdr:col>
      <xdr:colOff>925830</xdr:colOff>
      <xdr:row>269</xdr:row>
      <xdr:rowOff>690880</xdr:rowOff>
    </xdr:to>
    <xdr:pic>
      <xdr:nvPicPr>
        <xdr:cNvPr id="103" name="图片 3178" descr="file:///\\1VE3FSM7FNP2JB4\i3D\JB\报价图片\221303.jpg"/>
        <xdr:cNvPicPr>
          <a:picLocks noChangeAspect="1"/>
        </xdr:cNvPicPr>
      </xdr:nvPicPr>
      <xdr:blipFill>
        <a:blip r:embed="rId65"/>
        <a:stretch>
          <a:fillRect/>
        </a:stretch>
      </xdr:blipFill>
      <xdr:spPr>
        <a:xfrm>
          <a:off x="6964680" y="202466575"/>
          <a:ext cx="779145" cy="643255"/>
        </a:xfrm>
        <a:prstGeom prst="rect">
          <a:avLst/>
        </a:prstGeom>
        <a:noFill/>
        <a:ln w="9525">
          <a:noFill/>
        </a:ln>
      </xdr:spPr>
    </xdr:pic>
    <xdr:clientData/>
  </xdr:twoCellAnchor>
  <xdr:twoCellAnchor editAs="oneCell">
    <xdr:from>
      <xdr:col>4</xdr:col>
      <xdr:colOff>226060</xdr:colOff>
      <xdr:row>270</xdr:row>
      <xdr:rowOff>95250</xdr:rowOff>
    </xdr:from>
    <xdr:to>
      <xdr:col>4</xdr:col>
      <xdr:colOff>847090</xdr:colOff>
      <xdr:row>270</xdr:row>
      <xdr:rowOff>592455</xdr:rowOff>
    </xdr:to>
    <xdr:pic>
      <xdr:nvPicPr>
        <xdr:cNvPr id="104" name="图片 7"/>
        <xdr:cNvPicPr>
          <a:picLocks noChangeAspect="1"/>
        </xdr:cNvPicPr>
      </xdr:nvPicPr>
      <xdr:blipFill>
        <a:blip r:embed="rId66"/>
        <a:stretch>
          <a:fillRect/>
        </a:stretch>
      </xdr:blipFill>
      <xdr:spPr>
        <a:xfrm>
          <a:off x="7044055" y="203276200"/>
          <a:ext cx="621030" cy="497205"/>
        </a:xfrm>
        <a:prstGeom prst="rect">
          <a:avLst/>
        </a:prstGeom>
        <a:noFill/>
        <a:ln w="9525">
          <a:noFill/>
        </a:ln>
      </xdr:spPr>
    </xdr:pic>
    <xdr:clientData/>
  </xdr:twoCellAnchor>
  <xdr:twoCellAnchor editAs="oneCell">
    <xdr:from>
      <xdr:col>4</xdr:col>
      <xdr:colOff>146685</xdr:colOff>
      <xdr:row>271</xdr:row>
      <xdr:rowOff>35560</xdr:rowOff>
    </xdr:from>
    <xdr:to>
      <xdr:col>4</xdr:col>
      <xdr:colOff>925830</xdr:colOff>
      <xdr:row>271</xdr:row>
      <xdr:rowOff>699770</xdr:rowOff>
    </xdr:to>
    <xdr:pic>
      <xdr:nvPicPr>
        <xdr:cNvPr id="105" name="图片 2615" descr="file:///\\1VE3FSM7FNP2JB4\i3D\JB\报价图片\211998.jpg"/>
        <xdr:cNvPicPr>
          <a:picLocks noChangeAspect="1"/>
        </xdr:cNvPicPr>
      </xdr:nvPicPr>
      <xdr:blipFill>
        <a:blip r:embed="rId67"/>
        <a:stretch>
          <a:fillRect/>
        </a:stretch>
      </xdr:blipFill>
      <xdr:spPr>
        <a:xfrm>
          <a:off x="6964680" y="203978510"/>
          <a:ext cx="779145" cy="664210"/>
        </a:xfrm>
        <a:prstGeom prst="rect">
          <a:avLst/>
        </a:prstGeom>
        <a:noFill/>
        <a:ln w="9525">
          <a:noFill/>
        </a:ln>
      </xdr:spPr>
    </xdr:pic>
    <xdr:clientData/>
  </xdr:twoCellAnchor>
  <xdr:twoCellAnchor editAs="oneCell">
    <xdr:from>
      <xdr:col>4</xdr:col>
      <xdr:colOff>146685</xdr:colOff>
      <xdr:row>272</xdr:row>
      <xdr:rowOff>50800</xdr:rowOff>
    </xdr:from>
    <xdr:to>
      <xdr:col>4</xdr:col>
      <xdr:colOff>925830</xdr:colOff>
      <xdr:row>272</xdr:row>
      <xdr:rowOff>684530</xdr:rowOff>
    </xdr:to>
    <xdr:pic>
      <xdr:nvPicPr>
        <xdr:cNvPr id="106" name="图片 2621" descr="file:///\\1VE3FSM7FNP2JB4\i3D\JB\报价图片\212020.jpg"/>
        <xdr:cNvPicPr>
          <a:picLocks noChangeAspect="1"/>
        </xdr:cNvPicPr>
      </xdr:nvPicPr>
      <xdr:blipFill>
        <a:blip r:embed="rId68"/>
        <a:stretch>
          <a:fillRect/>
        </a:stretch>
      </xdr:blipFill>
      <xdr:spPr>
        <a:xfrm>
          <a:off x="6964680" y="204755750"/>
          <a:ext cx="779145" cy="633730"/>
        </a:xfrm>
        <a:prstGeom prst="rect">
          <a:avLst/>
        </a:prstGeom>
        <a:noFill/>
        <a:ln w="9525">
          <a:noFill/>
        </a:ln>
      </xdr:spPr>
    </xdr:pic>
    <xdr:clientData/>
  </xdr:twoCellAnchor>
  <xdr:twoCellAnchor editAs="oneCell">
    <xdr:from>
      <xdr:col>4</xdr:col>
      <xdr:colOff>146685</xdr:colOff>
      <xdr:row>273</xdr:row>
      <xdr:rowOff>35560</xdr:rowOff>
    </xdr:from>
    <xdr:to>
      <xdr:col>4</xdr:col>
      <xdr:colOff>925830</xdr:colOff>
      <xdr:row>273</xdr:row>
      <xdr:rowOff>699770</xdr:rowOff>
    </xdr:to>
    <xdr:pic>
      <xdr:nvPicPr>
        <xdr:cNvPr id="107" name="图片 2487" descr="file:///\\1VE3FSM7FNP2JB4\i3D\JB\报价图片\211498.jpg"/>
        <xdr:cNvPicPr>
          <a:picLocks noChangeAspect="1"/>
        </xdr:cNvPicPr>
      </xdr:nvPicPr>
      <xdr:blipFill>
        <a:blip r:embed="rId69"/>
        <a:stretch>
          <a:fillRect/>
        </a:stretch>
      </xdr:blipFill>
      <xdr:spPr>
        <a:xfrm>
          <a:off x="6964680" y="205502510"/>
          <a:ext cx="779145" cy="664210"/>
        </a:xfrm>
        <a:prstGeom prst="rect">
          <a:avLst/>
        </a:prstGeom>
        <a:noFill/>
        <a:ln w="9525">
          <a:noFill/>
        </a:ln>
      </xdr:spPr>
    </xdr:pic>
    <xdr:clientData/>
  </xdr:twoCellAnchor>
  <xdr:twoCellAnchor editAs="oneCell">
    <xdr:from>
      <xdr:col>4</xdr:col>
      <xdr:colOff>146685</xdr:colOff>
      <xdr:row>274</xdr:row>
      <xdr:rowOff>77470</xdr:rowOff>
    </xdr:from>
    <xdr:to>
      <xdr:col>4</xdr:col>
      <xdr:colOff>925830</xdr:colOff>
      <xdr:row>274</xdr:row>
      <xdr:rowOff>661035</xdr:rowOff>
    </xdr:to>
    <xdr:pic>
      <xdr:nvPicPr>
        <xdr:cNvPr id="108" name="图片 3183" descr="file:///\\1VE3FSM7FNP2JB4\i3D\JB\报价图片\221320.jpg"/>
        <xdr:cNvPicPr>
          <a:picLocks noChangeAspect="1"/>
        </xdr:cNvPicPr>
      </xdr:nvPicPr>
      <xdr:blipFill>
        <a:blip r:embed="rId70"/>
        <a:stretch>
          <a:fillRect/>
        </a:stretch>
      </xdr:blipFill>
      <xdr:spPr>
        <a:xfrm>
          <a:off x="6964680" y="206306420"/>
          <a:ext cx="779145" cy="583565"/>
        </a:xfrm>
        <a:prstGeom prst="rect">
          <a:avLst/>
        </a:prstGeom>
        <a:noFill/>
        <a:ln w="9525">
          <a:noFill/>
        </a:ln>
      </xdr:spPr>
    </xdr:pic>
    <xdr:clientData/>
  </xdr:twoCellAnchor>
  <xdr:twoCellAnchor editAs="oneCell">
    <xdr:from>
      <xdr:col>4</xdr:col>
      <xdr:colOff>146685</xdr:colOff>
      <xdr:row>275</xdr:row>
      <xdr:rowOff>100965</xdr:rowOff>
    </xdr:from>
    <xdr:to>
      <xdr:col>4</xdr:col>
      <xdr:colOff>925830</xdr:colOff>
      <xdr:row>275</xdr:row>
      <xdr:rowOff>633730</xdr:rowOff>
    </xdr:to>
    <xdr:pic>
      <xdr:nvPicPr>
        <xdr:cNvPr id="109" name="图片 3160" descr="file:///\\1VE3FSM7FNP2JB4\i3D\JB\报价图片\221247.jpg"/>
        <xdr:cNvPicPr>
          <a:picLocks noChangeAspect="1"/>
        </xdr:cNvPicPr>
      </xdr:nvPicPr>
      <xdr:blipFill>
        <a:blip r:embed="rId71"/>
        <a:stretch>
          <a:fillRect/>
        </a:stretch>
      </xdr:blipFill>
      <xdr:spPr>
        <a:xfrm>
          <a:off x="6964680" y="207091915"/>
          <a:ext cx="779145" cy="532765"/>
        </a:xfrm>
        <a:prstGeom prst="rect">
          <a:avLst/>
        </a:prstGeom>
        <a:noFill/>
        <a:ln w="9525">
          <a:noFill/>
        </a:ln>
      </xdr:spPr>
    </xdr:pic>
    <xdr:clientData/>
  </xdr:twoCellAnchor>
  <xdr:twoCellAnchor editAs="oneCell">
    <xdr:from>
      <xdr:col>4</xdr:col>
      <xdr:colOff>146685</xdr:colOff>
      <xdr:row>276</xdr:row>
      <xdr:rowOff>100965</xdr:rowOff>
    </xdr:from>
    <xdr:to>
      <xdr:col>4</xdr:col>
      <xdr:colOff>925830</xdr:colOff>
      <xdr:row>276</xdr:row>
      <xdr:rowOff>633730</xdr:rowOff>
    </xdr:to>
    <xdr:pic>
      <xdr:nvPicPr>
        <xdr:cNvPr id="110" name="图片 3161" descr="file:///\\1VE3FSM7FNP2JB4\i3D\JB\报价图片\221247.jpg"/>
        <xdr:cNvPicPr>
          <a:picLocks noChangeAspect="1"/>
        </xdr:cNvPicPr>
      </xdr:nvPicPr>
      <xdr:blipFill>
        <a:blip r:embed="rId71"/>
        <a:stretch>
          <a:fillRect/>
        </a:stretch>
      </xdr:blipFill>
      <xdr:spPr>
        <a:xfrm>
          <a:off x="6964680" y="207853915"/>
          <a:ext cx="779145" cy="532765"/>
        </a:xfrm>
        <a:prstGeom prst="rect">
          <a:avLst/>
        </a:prstGeom>
        <a:noFill/>
        <a:ln w="9525">
          <a:noFill/>
        </a:ln>
      </xdr:spPr>
    </xdr:pic>
    <xdr:clientData/>
  </xdr:twoCellAnchor>
  <xdr:twoCellAnchor editAs="oneCell">
    <xdr:from>
      <xdr:col>4</xdr:col>
      <xdr:colOff>146685</xdr:colOff>
      <xdr:row>277</xdr:row>
      <xdr:rowOff>100965</xdr:rowOff>
    </xdr:from>
    <xdr:to>
      <xdr:col>4</xdr:col>
      <xdr:colOff>925830</xdr:colOff>
      <xdr:row>277</xdr:row>
      <xdr:rowOff>633730</xdr:rowOff>
    </xdr:to>
    <xdr:pic>
      <xdr:nvPicPr>
        <xdr:cNvPr id="111" name="图片 3162" descr="file:///\\1VE3FSM7FNP2JB4\i3D\JB\报价图片\221247.jpg"/>
        <xdr:cNvPicPr>
          <a:picLocks noChangeAspect="1"/>
        </xdr:cNvPicPr>
      </xdr:nvPicPr>
      <xdr:blipFill>
        <a:blip r:embed="rId71"/>
        <a:stretch>
          <a:fillRect/>
        </a:stretch>
      </xdr:blipFill>
      <xdr:spPr>
        <a:xfrm>
          <a:off x="6964680" y="208615915"/>
          <a:ext cx="779145" cy="532765"/>
        </a:xfrm>
        <a:prstGeom prst="rect">
          <a:avLst/>
        </a:prstGeom>
        <a:noFill/>
        <a:ln w="9525">
          <a:noFill/>
        </a:ln>
      </xdr:spPr>
    </xdr:pic>
    <xdr:clientData/>
  </xdr:twoCellAnchor>
  <xdr:twoCellAnchor editAs="oneCell">
    <xdr:from>
      <xdr:col>4</xdr:col>
      <xdr:colOff>146685</xdr:colOff>
      <xdr:row>278</xdr:row>
      <xdr:rowOff>113030</xdr:rowOff>
    </xdr:from>
    <xdr:to>
      <xdr:col>4</xdr:col>
      <xdr:colOff>925830</xdr:colOff>
      <xdr:row>278</xdr:row>
      <xdr:rowOff>624840</xdr:rowOff>
    </xdr:to>
    <xdr:pic>
      <xdr:nvPicPr>
        <xdr:cNvPr id="112" name="图片 3159" descr="file:///\\1VE3FSM7FNP2JB4\i3D\JB\报价图片\221241.jpg"/>
        <xdr:cNvPicPr>
          <a:picLocks noChangeAspect="1"/>
        </xdr:cNvPicPr>
      </xdr:nvPicPr>
      <xdr:blipFill>
        <a:blip r:embed="rId72"/>
        <a:stretch>
          <a:fillRect/>
        </a:stretch>
      </xdr:blipFill>
      <xdr:spPr>
        <a:xfrm>
          <a:off x="6964680" y="209389980"/>
          <a:ext cx="779145" cy="511810"/>
        </a:xfrm>
        <a:prstGeom prst="rect">
          <a:avLst/>
        </a:prstGeom>
        <a:noFill/>
        <a:ln w="9525">
          <a:noFill/>
        </a:ln>
      </xdr:spPr>
    </xdr:pic>
    <xdr:clientData/>
  </xdr:twoCellAnchor>
  <xdr:twoCellAnchor editAs="oneCell">
    <xdr:from>
      <xdr:col>4</xdr:col>
      <xdr:colOff>146685</xdr:colOff>
      <xdr:row>279</xdr:row>
      <xdr:rowOff>98425</xdr:rowOff>
    </xdr:from>
    <xdr:to>
      <xdr:col>4</xdr:col>
      <xdr:colOff>925830</xdr:colOff>
      <xdr:row>279</xdr:row>
      <xdr:rowOff>636905</xdr:rowOff>
    </xdr:to>
    <xdr:pic>
      <xdr:nvPicPr>
        <xdr:cNvPr id="113" name="图片 1018" descr="file:///\\1VE3FSM7FNP2JB4\i3D\JB\报价图片\112503.jpg"/>
        <xdr:cNvPicPr>
          <a:picLocks noChangeAspect="1"/>
        </xdr:cNvPicPr>
      </xdr:nvPicPr>
      <xdr:blipFill>
        <a:blip r:embed="rId73"/>
        <a:stretch>
          <a:fillRect/>
        </a:stretch>
      </xdr:blipFill>
      <xdr:spPr>
        <a:xfrm>
          <a:off x="6964680" y="210137375"/>
          <a:ext cx="779145" cy="538480"/>
        </a:xfrm>
        <a:prstGeom prst="rect">
          <a:avLst/>
        </a:prstGeom>
        <a:noFill/>
        <a:ln w="9525">
          <a:noFill/>
        </a:ln>
      </xdr:spPr>
    </xdr:pic>
    <xdr:clientData/>
  </xdr:twoCellAnchor>
  <xdr:twoCellAnchor editAs="oneCell">
    <xdr:from>
      <xdr:col>4</xdr:col>
      <xdr:colOff>192405</xdr:colOff>
      <xdr:row>280</xdr:row>
      <xdr:rowOff>12065</xdr:rowOff>
    </xdr:from>
    <xdr:to>
      <xdr:col>4</xdr:col>
      <xdr:colOff>880110</xdr:colOff>
      <xdr:row>280</xdr:row>
      <xdr:rowOff>723265</xdr:rowOff>
    </xdr:to>
    <xdr:pic>
      <xdr:nvPicPr>
        <xdr:cNvPr id="114" name="图片 256" descr="file:///\\1VE3FSM7FNP2JB4\i3D\JB\报价图片\110465.jpg"/>
        <xdr:cNvPicPr>
          <a:picLocks noChangeAspect="1"/>
        </xdr:cNvPicPr>
      </xdr:nvPicPr>
      <xdr:blipFill>
        <a:blip r:embed="rId74"/>
        <a:stretch>
          <a:fillRect/>
        </a:stretch>
      </xdr:blipFill>
      <xdr:spPr>
        <a:xfrm>
          <a:off x="7010400" y="210813015"/>
          <a:ext cx="687705" cy="711200"/>
        </a:xfrm>
        <a:prstGeom prst="rect">
          <a:avLst/>
        </a:prstGeom>
        <a:noFill/>
        <a:ln w="9525">
          <a:noFill/>
        </a:ln>
      </xdr:spPr>
    </xdr:pic>
    <xdr:clientData/>
  </xdr:twoCellAnchor>
  <xdr:twoCellAnchor editAs="oneCell">
    <xdr:from>
      <xdr:col>4</xdr:col>
      <xdr:colOff>192405</xdr:colOff>
      <xdr:row>281</xdr:row>
      <xdr:rowOff>12065</xdr:rowOff>
    </xdr:from>
    <xdr:to>
      <xdr:col>4</xdr:col>
      <xdr:colOff>880110</xdr:colOff>
      <xdr:row>281</xdr:row>
      <xdr:rowOff>723265</xdr:rowOff>
    </xdr:to>
    <xdr:pic>
      <xdr:nvPicPr>
        <xdr:cNvPr id="115" name="图片 254" descr="file:///\\1VE3FSM7FNP2JB4\i3D\JB\报价图片\110465.jpg"/>
        <xdr:cNvPicPr>
          <a:picLocks noChangeAspect="1"/>
        </xdr:cNvPicPr>
      </xdr:nvPicPr>
      <xdr:blipFill>
        <a:blip r:embed="rId74"/>
        <a:stretch>
          <a:fillRect/>
        </a:stretch>
      </xdr:blipFill>
      <xdr:spPr>
        <a:xfrm>
          <a:off x="7010400" y="211575015"/>
          <a:ext cx="687705" cy="711200"/>
        </a:xfrm>
        <a:prstGeom prst="rect">
          <a:avLst/>
        </a:prstGeom>
        <a:noFill/>
        <a:ln w="9525">
          <a:noFill/>
        </a:ln>
      </xdr:spPr>
    </xdr:pic>
    <xdr:clientData/>
  </xdr:twoCellAnchor>
  <xdr:twoCellAnchor editAs="oneCell">
    <xdr:from>
      <xdr:col>4</xdr:col>
      <xdr:colOff>193040</xdr:colOff>
      <xdr:row>282</xdr:row>
      <xdr:rowOff>8890</xdr:rowOff>
    </xdr:from>
    <xdr:to>
      <xdr:col>4</xdr:col>
      <xdr:colOff>880110</xdr:colOff>
      <xdr:row>282</xdr:row>
      <xdr:rowOff>720090</xdr:rowOff>
    </xdr:to>
    <xdr:pic>
      <xdr:nvPicPr>
        <xdr:cNvPr id="116" name="图片 254" descr="file:///\\1VE3FSM7FNP2JB4\i3D\JB\报价图片\110465.jpg"/>
        <xdr:cNvPicPr>
          <a:picLocks noChangeAspect="1"/>
        </xdr:cNvPicPr>
      </xdr:nvPicPr>
      <xdr:blipFill>
        <a:blip r:embed="rId74"/>
        <a:stretch>
          <a:fillRect/>
        </a:stretch>
      </xdr:blipFill>
      <xdr:spPr>
        <a:xfrm>
          <a:off x="7011035" y="212333840"/>
          <a:ext cx="687070" cy="711200"/>
        </a:xfrm>
        <a:prstGeom prst="rect">
          <a:avLst/>
        </a:prstGeom>
        <a:noFill/>
        <a:ln w="9525">
          <a:noFill/>
        </a:ln>
      </xdr:spPr>
    </xdr:pic>
    <xdr:clientData/>
  </xdr:twoCellAnchor>
  <xdr:twoCellAnchor editAs="oneCell">
    <xdr:from>
      <xdr:col>4</xdr:col>
      <xdr:colOff>193040</xdr:colOff>
      <xdr:row>282</xdr:row>
      <xdr:rowOff>8890</xdr:rowOff>
    </xdr:from>
    <xdr:to>
      <xdr:col>4</xdr:col>
      <xdr:colOff>880110</xdr:colOff>
      <xdr:row>282</xdr:row>
      <xdr:rowOff>720090</xdr:rowOff>
    </xdr:to>
    <xdr:pic>
      <xdr:nvPicPr>
        <xdr:cNvPr id="117" name="图片 255" descr="file:///\\1VE3FSM7FNP2JB4\i3D\JB\报价图片\110465.jpg"/>
        <xdr:cNvPicPr>
          <a:picLocks noChangeAspect="1"/>
        </xdr:cNvPicPr>
      </xdr:nvPicPr>
      <xdr:blipFill>
        <a:blip r:embed="rId74"/>
        <a:stretch>
          <a:fillRect/>
        </a:stretch>
      </xdr:blipFill>
      <xdr:spPr>
        <a:xfrm>
          <a:off x="7011035" y="212333840"/>
          <a:ext cx="687070" cy="711200"/>
        </a:xfrm>
        <a:prstGeom prst="rect">
          <a:avLst/>
        </a:prstGeom>
        <a:noFill/>
        <a:ln w="9525">
          <a:noFill/>
        </a:ln>
      </xdr:spPr>
    </xdr:pic>
    <xdr:clientData/>
  </xdr:twoCellAnchor>
  <xdr:twoCellAnchor editAs="oneCell">
    <xdr:from>
      <xdr:col>4</xdr:col>
      <xdr:colOff>200025</xdr:colOff>
      <xdr:row>283</xdr:row>
      <xdr:rowOff>12065</xdr:rowOff>
    </xdr:from>
    <xdr:to>
      <xdr:col>4</xdr:col>
      <xdr:colOff>872490</xdr:colOff>
      <xdr:row>283</xdr:row>
      <xdr:rowOff>723265</xdr:rowOff>
    </xdr:to>
    <xdr:pic>
      <xdr:nvPicPr>
        <xdr:cNvPr id="118" name="图片 265" descr="file:///\\1VE3FSM7FNP2JB4\i3D\JB\报价图片\110477.jpg"/>
        <xdr:cNvPicPr>
          <a:picLocks noChangeAspect="1"/>
        </xdr:cNvPicPr>
      </xdr:nvPicPr>
      <xdr:blipFill>
        <a:blip r:embed="rId75"/>
        <a:stretch>
          <a:fillRect/>
        </a:stretch>
      </xdr:blipFill>
      <xdr:spPr>
        <a:xfrm>
          <a:off x="7018020" y="213099015"/>
          <a:ext cx="672465" cy="711200"/>
        </a:xfrm>
        <a:prstGeom prst="rect">
          <a:avLst/>
        </a:prstGeom>
        <a:noFill/>
        <a:ln w="9525">
          <a:noFill/>
        </a:ln>
      </xdr:spPr>
    </xdr:pic>
    <xdr:clientData/>
  </xdr:twoCellAnchor>
  <xdr:twoCellAnchor editAs="oneCell">
    <xdr:from>
      <xdr:col>4</xdr:col>
      <xdr:colOff>200025</xdr:colOff>
      <xdr:row>284</xdr:row>
      <xdr:rowOff>12065</xdr:rowOff>
    </xdr:from>
    <xdr:to>
      <xdr:col>4</xdr:col>
      <xdr:colOff>872490</xdr:colOff>
      <xdr:row>284</xdr:row>
      <xdr:rowOff>723265</xdr:rowOff>
    </xdr:to>
    <xdr:pic>
      <xdr:nvPicPr>
        <xdr:cNvPr id="119" name="图片 262" descr="file:///\\1VE3FSM7FNP2JB4\i3D\JB\报价图片\110477.jpg"/>
        <xdr:cNvPicPr>
          <a:picLocks noChangeAspect="1"/>
        </xdr:cNvPicPr>
      </xdr:nvPicPr>
      <xdr:blipFill>
        <a:blip r:embed="rId75"/>
        <a:stretch>
          <a:fillRect/>
        </a:stretch>
      </xdr:blipFill>
      <xdr:spPr>
        <a:xfrm>
          <a:off x="7018020" y="213861015"/>
          <a:ext cx="672465" cy="711200"/>
        </a:xfrm>
        <a:prstGeom prst="rect">
          <a:avLst/>
        </a:prstGeom>
        <a:noFill/>
        <a:ln w="9525">
          <a:noFill/>
        </a:ln>
      </xdr:spPr>
    </xdr:pic>
    <xdr:clientData/>
  </xdr:twoCellAnchor>
  <xdr:twoCellAnchor editAs="oneCell">
    <xdr:from>
      <xdr:col>4</xdr:col>
      <xdr:colOff>182880</xdr:colOff>
      <xdr:row>285</xdr:row>
      <xdr:rowOff>12065</xdr:rowOff>
    </xdr:from>
    <xdr:to>
      <xdr:col>4</xdr:col>
      <xdr:colOff>889635</xdr:colOff>
      <xdr:row>285</xdr:row>
      <xdr:rowOff>723265</xdr:rowOff>
    </xdr:to>
    <xdr:pic>
      <xdr:nvPicPr>
        <xdr:cNvPr id="120" name="图片 659" descr="file:///\\1VE3FSM7FNP2JB4\i3D\JB\报价图片\111369.jpg"/>
        <xdr:cNvPicPr>
          <a:picLocks noChangeAspect="1"/>
        </xdr:cNvPicPr>
      </xdr:nvPicPr>
      <xdr:blipFill>
        <a:blip r:embed="rId76"/>
        <a:stretch>
          <a:fillRect/>
        </a:stretch>
      </xdr:blipFill>
      <xdr:spPr>
        <a:xfrm>
          <a:off x="7000875" y="214623015"/>
          <a:ext cx="706755" cy="711200"/>
        </a:xfrm>
        <a:prstGeom prst="rect">
          <a:avLst/>
        </a:prstGeom>
        <a:noFill/>
        <a:ln w="9525">
          <a:noFill/>
        </a:ln>
      </xdr:spPr>
    </xdr:pic>
    <xdr:clientData/>
  </xdr:twoCellAnchor>
  <xdr:twoCellAnchor editAs="oneCell">
    <xdr:from>
      <xdr:col>4</xdr:col>
      <xdr:colOff>146685</xdr:colOff>
      <xdr:row>286</xdr:row>
      <xdr:rowOff>113030</xdr:rowOff>
    </xdr:from>
    <xdr:to>
      <xdr:col>4</xdr:col>
      <xdr:colOff>925830</xdr:colOff>
      <xdr:row>286</xdr:row>
      <xdr:rowOff>624840</xdr:rowOff>
    </xdr:to>
    <xdr:pic>
      <xdr:nvPicPr>
        <xdr:cNvPr id="121" name="图片 2334" descr="file:///\\1VE3FSM7FNP2JB4\i3D\JB\报价图片\210810.jpg"/>
        <xdr:cNvPicPr>
          <a:picLocks noChangeAspect="1"/>
        </xdr:cNvPicPr>
      </xdr:nvPicPr>
      <xdr:blipFill>
        <a:blip r:embed="rId77"/>
        <a:stretch>
          <a:fillRect/>
        </a:stretch>
      </xdr:blipFill>
      <xdr:spPr>
        <a:xfrm>
          <a:off x="6964680" y="215485980"/>
          <a:ext cx="779145" cy="511810"/>
        </a:xfrm>
        <a:prstGeom prst="rect">
          <a:avLst/>
        </a:prstGeom>
        <a:noFill/>
        <a:ln w="9525">
          <a:noFill/>
        </a:ln>
      </xdr:spPr>
    </xdr:pic>
    <xdr:clientData/>
  </xdr:twoCellAnchor>
  <xdr:twoCellAnchor editAs="oneCell">
    <xdr:from>
      <xdr:col>4</xdr:col>
      <xdr:colOff>146685</xdr:colOff>
      <xdr:row>287</xdr:row>
      <xdr:rowOff>69850</xdr:rowOff>
    </xdr:from>
    <xdr:to>
      <xdr:col>4</xdr:col>
      <xdr:colOff>925830</xdr:colOff>
      <xdr:row>287</xdr:row>
      <xdr:rowOff>608330</xdr:rowOff>
    </xdr:to>
    <xdr:pic>
      <xdr:nvPicPr>
        <xdr:cNvPr id="122" name="图片 2380" descr="file:///\\1VE3FSM7FNP2JB4\i3D\JB\报价图片\210987.jpg"/>
        <xdr:cNvPicPr>
          <a:picLocks noChangeAspect="1"/>
        </xdr:cNvPicPr>
      </xdr:nvPicPr>
      <xdr:blipFill>
        <a:blip r:embed="rId78"/>
        <a:stretch>
          <a:fillRect/>
        </a:stretch>
      </xdr:blipFill>
      <xdr:spPr>
        <a:xfrm>
          <a:off x="6964680" y="216204800"/>
          <a:ext cx="779145" cy="538480"/>
        </a:xfrm>
        <a:prstGeom prst="rect">
          <a:avLst/>
        </a:prstGeom>
        <a:noFill/>
        <a:ln w="9525">
          <a:noFill/>
        </a:ln>
      </xdr:spPr>
    </xdr:pic>
    <xdr:clientData/>
  </xdr:twoCellAnchor>
  <xdr:twoCellAnchor editAs="oneCell">
    <xdr:from>
      <xdr:col>4</xdr:col>
      <xdr:colOff>146685</xdr:colOff>
      <xdr:row>288</xdr:row>
      <xdr:rowOff>29845</xdr:rowOff>
    </xdr:from>
    <xdr:to>
      <xdr:col>4</xdr:col>
      <xdr:colOff>925830</xdr:colOff>
      <xdr:row>288</xdr:row>
      <xdr:rowOff>711200</xdr:rowOff>
    </xdr:to>
    <xdr:pic>
      <xdr:nvPicPr>
        <xdr:cNvPr id="123" name="图片 2435" descr="file:///\\1VE3FSM7FNP2JB4\i3D\JB\报价图片\211110.jpg"/>
        <xdr:cNvPicPr>
          <a:picLocks noChangeAspect="1"/>
        </xdr:cNvPicPr>
      </xdr:nvPicPr>
      <xdr:blipFill>
        <a:blip r:embed="rId79"/>
        <a:stretch>
          <a:fillRect/>
        </a:stretch>
      </xdr:blipFill>
      <xdr:spPr>
        <a:xfrm>
          <a:off x="6964680" y="216926795"/>
          <a:ext cx="779145" cy="681355"/>
        </a:xfrm>
        <a:prstGeom prst="rect">
          <a:avLst/>
        </a:prstGeom>
        <a:noFill/>
        <a:ln w="9525">
          <a:noFill/>
        </a:ln>
      </xdr:spPr>
    </xdr:pic>
    <xdr:clientData/>
  </xdr:twoCellAnchor>
  <xdr:twoCellAnchor editAs="oneCell">
    <xdr:from>
      <xdr:col>4</xdr:col>
      <xdr:colOff>272415</xdr:colOff>
      <xdr:row>289</xdr:row>
      <xdr:rowOff>100965</xdr:rowOff>
    </xdr:from>
    <xdr:to>
      <xdr:col>4</xdr:col>
      <xdr:colOff>800100</xdr:colOff>
      <xdr:row>289</xdr:row>
      <xdr:rowOff>582930</xdr:rowOff>
    </xdr:to>
    <xdr:pic>
      <xdr:nvPicPr>
        <xdr:cNvPr id="124" name="图片 2"/>
        <xdr:cNvPicPr>
          <a:picLocks noChangeAspect="1"/>
        </xdr:cNvPicPr>
      </xdr:nvPicPr>
      <xdr:blipFill>
        <a:blip r:embed="rId80"/>
        <a:stretch>
          <a:fillRect/>
        </a:stretch>
      </xdr:blipFill>
      <xdr:spPr>
        <a:xfrm>
          <a:off x="7090410" y="217759915"/>
          <a:ext cx="527685" cy="481965"/>
        </a:xfrm>
        <a:prstGeom prst="rect">
          <a:avLst/>
        </a:prstGeom>
        <a:noFill/>
        <a:ln w="9525">
          <a:noFill/>
        </a:ln>
      </xdr:spPr>
    </xdr:pic>
    <xdr:clientData/>
  </xdr:twoCellAnchor>
  <xdr:twoCellAnchor editAs="oneCell">
    <xdr:from>
      <xdr:col>4</xdr:col>
      <xdr:colOff>194310</xdr:colOff>
      <xdr:row>290</xdr:row>
      <xdr:rowOff>89535</xdr:rowOff>
    </xdr:from>
    <xdr:to>
      <xdr:col>4</xdr:col>
      <xdr:colOff>878840</xdr:colOff>
      <xdr:row>290</xdr:row>
      <xdr:rowOff>622300</xdr:rowOff>
    </xdr:to>
    <xdr:pic>
      <xdr:nvPicPr>
        <xdr:cNvPr id="125" name="图片 2"/>
        <xdr:cNvPicPr>
          <a:picLocks noChangeAspect="1"/>
        </xdr:cNvPicPr>
      </xdr:nvPicPr>
      <xdr:blipFill>
        <a:blip r:embed="rId5"/>
        <a:stretch>
          <a:fillRect/>
        </a:stretch>
      </xdr:blipFill>
      <xdr:spPr>
        <a:xfrm>
          <a:off x="7012305" y="218510485"/>
          <a:ext cx="684530" cy="532765"/>
        </a:xfrm>
        <a:prstGeom prst="rect">
          <a:avLst/>
        </a:prstGeom>
        <a:noFill/>
        <a:ln w="9525">
          <a:noFill/>
        </a:ln>
      </xdr:spPr>
    </xdr:pic>
    <xdr:clientData/>
  </xdr:twoCellAnchor>
  <xdr:twoCellAnchor editAs="oneCell">
    <xdr:from>
      <xdr:col>4</xdr:col>
      <xdr:colOff>308610</xdr:colOff>
      <xdr:row>292</xdr:row>
      <xdr:rowOff>125095</xdr:rowOff>
    </xdr:from>
    <xdr:to>
      <xdr:col>4</xdr:col>
      <xdr:colOff>764540</xdr:colOff>
      <xdr:row>292</xdr:row>
      <xdr:rowOff>478155</xdr:rowOff>
    </xdr:to>
    <xdr:pic>
      <xdr:nvPicPr>
        <xdr:cNvPr id="126" name="图片 4"/>
        <xdr:cNvPicPr>
          <a:picLocks noChangeAspect="1"/>
        </xdr:cNvPicPr>
      </xdr:nvPicPr>
      <xdr:blipFill>
        <a:blip r:embed="rId5"/>
        <a:stretch>
          <a:fillRect/>
        </a:stretch>
      </xdr:blipFill>
      <xdr:spPr>
        <a:xfrm>
          <a:off x="7126605" y="220070045"/>
          <a:ext cx="455930" cy="353060"/>
        </a:xfrm>
        <a:prstGeom prst="rect">
          <a:avLst/>
        </a:prstGeom>
        <a:noFill/>
        <a:ln w="9525">
          <a:noFill/>
        </a:ln>
      </xdr:spPr>
    </xdr:pic>
    <xdr:clientData/>
  </xdr:twoCellAnchor>
  <xdr:twoCellAnchor editAs="oneCell">
    <xdr:from>
      <xdr:col>4</xdr:col>
      <xdr:colOff>248920</xdr:colOff>
      <xdr:row>293</xdr:row>
      <xdr:rowOff>65405</xdr:rowOff>
    </xdr:from>
    <xdr:to>
      <xdr:col>4</xdr:col>
      <xdr:colOff>824230</xdr:colOff>
      <xdr:row>293</xdr:row>
      <xdr:rowOff>583565</xdr:rowOff>
    </xdr:to>
    <xdr:pic>
      <xdr:nvPicPr>
        <xdr:cNvPr id="127" name="图片 1"/>
        <xdr:cNvPicPr>
          <a:picLocks noChangeAspect="1"/>
        </xdr:cNvPicPr>
      </xdr:nvPicPr>
      <xdr:blipFill>
        <a:blip r:embed="rId81"/>
        <a:stretch>
          <a:fillRect/>
        </a:stretch>
      </xdr:blipFill>
      <xdr:spPr>
        <a:xfrm>
          <a:off x="7066915" y="220772355"/>
          <a:ext cx="575310" cy="518160"/>
        </a:xfrm>
        <a:prstGeom prst="rect">
          <a:avLst/>
        </a:prstGeom>
        <a:noFill/>
        <a:ln w="9525">
          <a:noFill/>
        </a:ln>
      </xdr:spPr>
    </xdr:pic>
    <xdr:clientData/>
  </xdr:twoCellAnchor>
  <xdr:twoCellAnchor editAs="oneCell">
    <xdr:from>
      <xdr:col>4</xdr:col>
      <xdr:colOff>377190</xdr:colOff>
      <xdr:row>295</xdr:row>
      <xdr:rowOff>12065</xdr:rowOff>
    </xdr:from>
    <xdr:to>
      <xdr:col>4</xdr:col>
      <xdr:colOff>695960</xdr:colOff>
      <xdr:row>295</xdr:row>
      <xdr:rowOff>513715</xdr:rowOff>
    </xdr:to>
    <xdr:pic>
      <xdr:nvPicPr>
        <xdr:cNvPr id="128" name="图片 2404" descr="file:///\\1VE3FSM7FNP2JB4\i3D\JB\报价图片\211056.jpg"/>
        <xdr:cNvPicPr>
          <a:picLocks noChangeAspect="1"/>
        </xdr:cNvPicPr>
      </xdr:nvPicPr>
      <xdr:blipFill>
        <a:blip r:embed="rId18"/>
        <a:stretch>
          <a:fillRect/>
        </a:stretch>
      </xdr:blipFill>
      <xdr:spPr>
        <a:xfrm>
          <a:off x="7195185" y="222243015"/>
          <a:ext cx="318770" cy="501650"/>
        </a:xfrm>
        <a:prstGeom prst="rect">
          <a:avLst/>
        </a:prstGeom>
        <a:noFill/>
        <a:ln w="9525">
          <a:noFill/>
        </a:ln>
      </xdr:spPr>
    </xdr:pic>
    <xdr:clientData/>
  </xdr:twoCellAnchor>
  <xdr:twoCellAnchor editAs="oneCell">
    <xdr:from>
      <xdr:col>4</xdr:col>
      <xdr:colOff>401955</xdr:colOff>
      <xdr:row>296</xdr:row>
      <xdr:rowOff>69215</xdr:rowOff>
    </xdr:from>
    <xdr:to>
      <xdr:col>4</xdr:col>
      <xdr:colOff>671195</xdr:colOff>
      <xdr:row>296</xdr:row>
      <xdr:rowOff>513715</xdr:rowOff>
    </xdr:to>
    <xdr:pic>
      <xdr:nvPicPr>
        <xdr:cNvPr id="129" name="图片 2416" descr="file:///\\1VE3FSM7FNP2JB4\i3D\JB\报价图片\211073.jpg"/>
        <xdr:cNvPicPr>
          <a:picLocks noChangeAspect="1"/>
        </xdr:cNvPicPr>
      </xdr:nvPicPr>
      <xdr:blipFill>
        <a:blip r:embed="rId82"/>
        <a:stretch>
          <a:fillRect/>
        </a:stretch>
      </xdr:blipFill>
      <xdr:spPr>
        <a:xfrm>
          <a:off x="7219950" y="223062165"/>
          <a:ext cx="269240" cy="444500"/>
        </a:xfrm>
        <a:prstGeom prst="rect">
          <a:avLst/>
        </a:prstGeom>
        <a:noFill/>
        <a:ln w="9525">
          <a:noFill/>
        </a:ln>
      </xdr:spPr>
    </xdr:pic>
    <xdr:clientData/>
  </xdr:twoCellAnchor>
  <xdr:twoCellAnchor editAs="oneCell">
    <xdr:from>
      <xdr:col>4</xdr:col>
      <xdr:colOff>266065</xdr:colOff>
      <xdr:row>294</xdr:row>
      <xdr:rowOff>12065</xdr:rowOff>
    </xdr:from>
    <xdr:to>
      <xdr:col>4</xdr:col>
      <xdr:colOff>807085</xdr:colOff>
      <xdr:row>294</xdr:row>
      <xdr:rowOff>542290</xdr:rowOff>
    </xdr:to>
    <xdr:pic>
      <xdr:nvPicPr>
        <xdr:cNvPr id="130" name="图片 574" descr="file:///\\1VE3FSM7FNP2JB4\i3D\JB\报价图片\111180.jpg"/>
        <xdr:cNvPicPr>
          <a:picLocks noChangeAspect="1"/>
        </xdr:cNvPicPr>
      </xdr:nvPicPr>
      <xdr:blipFill>
        <a:blip r:embed="rId83"/>
        <a:stretch>
          <a:fillRect/>
        </a:stretch>
      </xdr:blipFill>
      <xdr:spPr>
        <a:xfrm>
          <a:off x="7084060" y="221481015"/>
          <a:ext cx="541020" cy="530225"/>
        </a:xfrm>
        <a:prstGeom prst="rect">
          <a:avLst/>
        </a:prstGeom>
        <a:noFill/>
        <a:ln w="9525">
          <a:noFill/>
        </a:ln>
      </xdr:spPr>
    </xdr:pic>
    <xdr:clientData/>
  </xdr:twoCellAnchor>
  <xdr:twoCellAnchor editAs="oneCell">
    <xdr:from>
      <xdr:col>4</xdr:col>
      <xdr:colOff>288290</xdr:colOff>
      <xdr:row>297</xdr:row>
      <xdr:rowOff>12065</xdr:rowOff>
    </xdr:from>
    <xdr:to>
      <xdr:col>4</xdr:col>
      <xdr:colOff>784860</xdr:colOff>
      <xdr:row>297</xdr:row>
      <xdr:rowOff>469265</xdr:rowOff>
    </xdr:to>
    <xdr:pic>
      <xdr:nvPicPr>
        <xdr:cNvPr id="131" name="图片 2739" descr="file:///\\1VE3FSM7FNP2JB4\i3D\JB\报价图片\212835.jpg"/>
        <xdr:cNvPicPr>
          <a:picLocks noChangeAspect="1"/>
        </xdr:cNvPicPr>
      </xdr:nvPicPr>
      <xdr:blipFill>
        <a:blip r:embed="rId84"/>
        <a:stretch>
          <a:fillRect/>
        </a:stretch>
      </xdr:blipFill>
      <xdr:spPr>
        <a:xfrm>
          <a:off x="7106285" y="223767015"/>
          <a:ext cx="496570" cy="457200"/>
        </a:xfrm>
        <a:prstGeom prst="rect">
          <a:avLst/>
        </a:prstGeom>
        <a:noFill/>
        <a:ln w="9525">
          <a:noFill/>
        </a:ln>
      </xdr:spPr>
    </xdr:pic>
    <xdr:clientData/>
  </xdr:twoCellAnchor>
  <xdr:twoCellAnchor editAs="oneCell">
    <xdr:from>
      <xdr:col>4</xdr:col>
      <xdr:colOff>276860</xdr:colOff>
      <xdr:row>298</xdr:row>
      <xdr:rowOff>12065</xdr:rowOff>
    </xdr:from>
    <xdr:to>
      <xdr:col>4</xdr:col>
      <xdr:colOff>796290</xdr:colOff>
      <xdr:row>298</xdr:row>
      <xdr:rowOff>525780</xdr:rowOff>
    </xdr:to>
    <xdr:pic>
      <xdr:nvPicPr>
        <xdr:cNvPr id="132" name="图片 2475" descr="file:///\\1VE3FSM7FNP2JB4\i3D\JB\报价图片\211418.jpg"/>
        <xdr:cNvPicPr>
          <a:picLocks noChangeAspect="1"/>
        </xdr:cNvPicPr>
      </xdr:nvPicPr>
      <xdr:blipFill>
        <a:blip r:embed="rId85"/>
        <a:stretch>
          <a:fillRect/>
        </a:stretch>
      </xdr:blipFill>
      <xdr:spPr>
        <a:xfrm>
          <a:off x="7094855" y="224529015"/>
          <a:ext cx="519430" cy="513715"/>
        </a:xfrm>
        <a:prstGeom prst="rect">
          <a:avLst/>
        </a:prstGeom>
        <a:noFill/>
        <a:ln w="9525">
          <a:noFill/>
        </a:ln>
      </xdr:spPr>
    </xdr:pic>
    <xdr:clientData/>
  </xdr:twoCellAnchor>
  <xdr:twoCellAnchor editAs="oneCell">
    <xdr:from>
      <xdr:col>4</xdr:col>
      <xdr:colOff>302895</xdr:colOff>
      <xdr:row>299</xdr:row>
      <xdr:rowOff>8890</xdr:rowOff>
    </xdr:from>
    <xdr:to>
      <xdr:col>4</xdr:col>
      <xdr:colOff>770255</xdr:colOff>
      <xdr:row>299</xdr:row>
      <xdr:rowOff>472440</xdr:rowOff>
    </xdr:to>
    <xdr:pic>
      <xdr:nvPicPr>
        <xdr:cNvPr id="133" name="图片 1225" descr="file:///\\1VE3FSM7FNP2JB4\i3D\JB\报价图片\113350.jpg"/>
        <xdr:cNvPicPr>
          <a:picLocks noChangeAspect="1"/>
        </xdr:cNvPicPr>
      </xdr:nvPicPr>
      <xdr:blipFill>
        <a:blip r:embed="rId86"/>
        <a:stretch>
          <a:fillRect/>
        </a:stretch>
      </xdr:blipFill>
      <xdr:spPr>
        <a:xfrm>
          <a:off x="7120890" y="225287840"/>
          <a:ext cx="467360" cy="463550"/>
        </a:xfrm>
        <a:prstGeom prst="rect">
          <a:avLst/>
        </a:prstGeom>
        <a:noFill/>
        <a:ln w="9525">
          <a:noFill/>
        </a:ln>
      </xdr:spPr>
    </xdr:pic>
    <xdr:clientData/>
  </xdr:twoCellAnchor>
  <xdr:twoCellAnchor editAs="oneCell">
    <xdr:from>
      <xdr:col>4</xdr:col>
      <xdr:colOff>246380</xdr:colOff>
      <xdr:row>300</xdr:row>
      <xdr:rowOff>68580</xdr:rowOff>
    </xdr:from>
    <xdr:to>
      <xdr:col>4</xdr:col>
      <xdr:colOff>826135</xdr:colOff>
      <xdr:row>300</xdr:row>
      <xdr:rowOff>516255</xdr:rowOff>
    </xdr:to>
    <xdr:pic>
      <xdr:nvPicPr>
        <xdr:cNvPr id="134" name="图片 3263" descr="file:///\\1VE3FSM7FNP2JB4\i3D\JB\报价图片\221706.jpg"/>
        <xdr:cNvPicPr>
          <a:picLocks noChangeAspect="1"/>
        </xdr:cNvPicPr>
      </xdr:nvPicPr>
      <xdr:blipFill>
        <a:blip r:embed="rId87"/>
        <a:stretch>
          <a:fillRect/>
        </a:stretch>
      </xdr:blipFill>
      <xdr:spPr>
        <a:xfrm>
          <a:off x="7064375" y="226109530"/>
          <a:ext cx="579755" cy="447675"/>
        </a:xfrm>
        <a:prstGeom prst="rect">
          <a:avLst/>
        </a:prstGeom>
        <a:noFill/>
        <a:ln w="9525">
          <a:noFill/>
        </a:ln>
      </xdr:spPr>
    </xdr:pic>
    <xdr:clientData/>
  </xdr:twoCellAnchor>
  <xdr:twoCellAnchor editAs="oneCell">
    <xdr:from>
      <xdr:col>4</xdr:col>
      <xdr:colOff>146685</xdr:colOff>
      <xdr:row>301</xdr:row>
      <xdr:rowOff>56515</xdr:rowOff>
    </xdr:from>
    <xdr:to>
      <xdr:col>4</xdr:col>
      <xdr:colOff>925830</xdr:colOff>
      <xdr:row>301</xdr:row>
      <xdr:rowOff>678815</xdr:rowOff>
    </xdr:to>
    <xdr:pic>
      <xdr:nvPicPr>
        <xdr:cNvPr id="135" name="图片 1721" descr="file:///\\1VE3FSM7FNP2JB4\i3D\JB\报价图片\130707.jpg"/>
        <xdr:cNvPicPr>
          <a:picLocks noChangeAspect="1"/>
        </xdr:cNvPicPr>
      </xdr:nvPicPr>
      <xdr:blipFill>
        <a:blip r:embed="rId88"/>
        <a:stretch>
          <a:fillRect/>
        </a:stretch>
      </xdr:blipFill>
      <xdr:spPr>
        <a:xfrm>
          <a:off x="6964680" y="226859465"/>
          <a:ext cx="779145" cy="622300"/>
        </a:xfrm>
        <a:prstGeom prst="rect">
          <a:avLst/>
        </a:prstGeom>
        <a:noFill/>
        <a:ln w="9525">
          <a:noFill/>
        </a:ln>
      </xdr:spPr>
    </xdr:pic>
    <xdr:clientData/>
  </xdr:twoCellAnchor>
  <xdr:twoCellAnchor editAs="oneCell">
    <xdr:from>
      <xdr:col>4</xdr:col>
      <xdr:colOff>182880</xdr:colOff>
      <xdr:row>302</xdr:row>
      <xdr:rowOff>12065</xdr:rowOff>
    </xdr:from>
    <xdr:to>
      <xdr:col>4</xdr:col>
      <xdr:colOff>889635</xdr:colOff>
      <xdr:row>302</xdr:row>
      <xdr:rowOff>723265</xdr:rowOff>
    </xdr:to>
    <xdr:pic>
      <xdr:nvPicPr>
        <xdr:cNvPr id="136" name="图片 3288" descr="file:///\\1VE3FSM7FNP2JB4\i3D\JB\报价图片\221823.jpg"/>
        <xdr:cNvPicPr>
          <a:picLocks noChangeAspect="1"/>
        </xdr:cNvPicPr>
      </xdr:nvPicPr>
      <xdr:blipFill>
        <a:blip r:embed="rId89"/>
        <a:stretch>
          <a:fillRect/>
        </a:stretch>
      </xdr:blipFill>
      <xdr:spPr>
        <a:xfrm>
          <a:off x="7000875" y="227577015"/>
          <a:ext cx="706755" cy="711200"/>
        </a:xfrm>
        <a:prstGeom prst="rect">
          <a:avLst/>
        </a:prstGeom>
        <a:noFill/>
        <a:ln w="9525">
          <a:noFill/>
        </a:ln>
      </xdr:spPr>
    </xdr:pic>
    <xdr:clientData/>
  </xdr:twoCellAnchor>
  <xdr:twoCellAnchor editAs="oneCell">
    <xdr:from>
      <xdr:col>4</xdr:col>
      <xdr:colOff>146685</xdr:colOff>
      <xdr:row>303</xdr:row>
      <xdr:rowOff>29845</xdr:rowOff>
    </xdr:from>
    <xdr:to>
      <xdr:col>4</xdr:col>
      <xdr:colOff>925830</xdr:colOff>
      <xdr:row>303</xdr:row>
      <xdr:rowOff>705485</xdr:rowOff>
    </xdr:to>
    <xdr:pic>
      <xdr:nvPicPr>
        <xdr:cNvPr id="137" name="图片 2501" descr="file:///\\1VE3FSM7FNP2JB4\i3D\JB\报价图片\211557.jpg"/>
        <xdr:cNvPicPr>
          <a:picLocks noChangeAspect="1"/>
        </xdr:cNvPicPr>
      </xdr:nvPicPr>
      <xdr:blipFill>
        <a:blip r:embed="rId90"/>
        <a:stretch>
          <a:fillRect/>
        </a:stretch>
      </xdr:blipFill>
      <xdr:spPr>
        <a:xfrm>
          <a:off x="6964680" y="228356795"/>
          <a:ext cx="779145" cy="675640"/>
        </a:xfrm>
        <a:prstGeom prst="rect">
          <a:avLst/>
        </a:prstGeom>
        <a:noFill/>
        <a:ln w="9525">
          <a:noFill/>
        </a:ln>
      </xdr:spPr>
    </xdr:pic>
    <xdr:clientData/>
  </xdr:twoCellAnchor>
  <xdr:twoCellAnchor editAs="oneCell">
    <xdr:from>
      <xdr:col>4</xdr:col>
      <xdr:colOff>205740</xdr:colOff>
      <xdr:row>304</xdr:row>
      <xdr:rowOff>12065</xdr:rowOff>
    </xdr:from>
    <xdr:to>
      <xdr:col>4</xdr:col>
      <xdr:colOff>866775</xdr:colOff>
      <xdr:row>304</xdr:row>
      <xdr:rowOff>723265</xdr:rowOff>
    </xdr:to>
    <xdr:pic>
      <xdr:nvPicPr>
        <xdr:cNvPr id="138" name="图片 1112" descr="file:///\\1VE3FSM7FNP2JB4\i3D\JB\报价图片\112897.jpg"/>
        <xdr:cNvPicPr>
          <a:picLocks noChangeAspect="1"/>
        </xdr:cNvPicPr>
      </xdr:nvPicPr>
      <xdr:blipFill>
        <a:blip r:embed="rId91"/>
        <a:stretch>
          <a:fillRect/>
        </a:stretch>
      </xdr:blipFill>
      <xdr:spPr>
        <a:xfrm>
          <a:off x="7023735" y="229101015"/>
          <a:ext cx="661035" cy="711200"/>
        </a:xfrm>
        <a:prstGeom prst="rect">
          <a:avLst/>
        </a:prstGeom>
        <a:noFill/>
        <a:ln w="9525">
          <a:noFill/>
        </a:ln>
      </xdr:spPr>
    </xdr:pic>
    <xdr:clientData/>
  </xdr:twoCellAnchor>
  <xdr:twoCellAnchor editAs="oneCell">
    <xdr:from>
      <xdr:col>4</xdr:col>
      <xdr:colOff>146685</xdr:colOff>
      <xdr:row>305</xdr:row>
      <xdr:rowOff>26670</xdr:rowOff>
    </xdr:from>
    <xdr:to>
      <xdr:col>4</xdr:col>
      <xdr:colOff>925830</xdr:colOff>
      <xdr:row>305</xdr:row>
      <xdr:rowOff>711200</xdr:rowOff>
    </xdr:to>
    <xdr:pic>
      <xdr:nvPicPr>
        <xdr:cNvPr id="139" name="图片 3284" descr="file:///\\1VE3FSM7FNP2JB4\i3D\JB\报价图片\221798.jpg"/>
        <xdr:cNvPicPr>
          <a:picLocks noChangeAspect="1"/>
        </xdr:cNvPicPr>
      </xdr:nvPicPr>
      <xdr:blipFill>
        <a:blip r:embed="rId92"/>
        <a:stretch>
          <a:fillRect/>
        </a:stretch>
      </xdr:blipFill>
      <xdr:spPr>
        <a:xfrm>
          <a:off x="6964680" y="229877620"/>
          <a:ext cx="779145" cy="684530"/>
        </a:xfrm>
        <a:prstGeom prst="rect">
          <a:avLst/>
        </a:prstGeom>
        <a:noFill/>
        <a:ln w="9525">
          <a:noFill/>
        </a:ln>
      </xdr:spPr>
    </xdr:pic>
    <xdr:clientData/>
  </xdr:twoCellAnchor>
  <xdr:twoCellAnchor editAs="oneCell">
    <xdr:from>
      <xdr:col>4</xdr:col>
      <xdr:colOff>146685</xdr:colOff>
      <xdr:row>306</xdr:row>
      <xdr:rowOff>20955</xdr:rowOff>
    </xdr:from>
    <xdr:to>
      <xdr:col>4</xdr:col>
      <xdr:colOff>925830</xdr:colOff>
      <xdr:row>306</xdr:row>
      <xdr:rowOff>714375</xdr:rowOff>
    </xdr:to>
    <xdr:pic>
      <xdr:nvPicPr>
        <xdr:cNvPr id="140" name="图片 2441" descr="file:///\\1VE3FSM7FNP2JB4\i3D\JB\报价图片\211163.jpg"/>
        <xdr:cNvPicPr>
          <a:picLocks noChangeAspect="1"/>
        </xdr:cNvPicPr>
      </xdr:nvPicPr>
      <xdr:blipFill>
        <a:blip r:embed="rId93"/>
        <a:stretch>
          <a:fillRect/>
        </a:stretch>
      </xdr:blipFill>
      <xdr:spPr>
        <a:xfrm>
          <a:off x="6964680" y="230633905"/>
          <a:ext cx="779145" cy="693420"/>
        </a:xfrm>
        <a:prstGeom prst="rect">
          <a:avLst/>
        </a:prstGeom>
        <a:noFill/>
        <a:ln w="9525">
          <a:noFill/>
        </a:ln>
      </xdr:spPr>
    </xdr:pic>
    <xdr:clientData/>
  </xdr:twoCellAnchor>
  <xdr:twoCellAnchor editAs="oneCell">
    <xdr:from>
      <xdr:col>4</xdr:col>
      <xdr:colOff>182245</xdr:colOff>
      <xdr:row>307</xdr:row>
      <xdr:rowOff>12065</xdr:rowOff>
    </xdr:from>
    <xdr:to>
      <xdr:col>4</xdr:col>
      <xdr:colOff>890270</xdr:colOff>
      <xdr:row>307</xdr:row>
      <xdr:rowOff>723265</xdr:rowOff>
    </xdr:to>
    <xdr:pic>
      <xdr:nvPicPr>
        <xdr:cNvPr id="141" name="图片 1217" descr="file:///\\1VE3FSM7FNP2JB4\i3D\JB\报价图片\113295.jpg"/>
        <xdr:cNvPicPr>
          <a:picLocks noChangeAspect="1"/>
        </xdr:cNvPicPr>
      </xdr:nvPicPr>
      <xdr:blipFill>
        <a:blip r:embed="rId94"/>
        <a:stretch>
          <a:fillRect/>
        </a:stretch>
      </xdr:blipFill>
      <xdr:spPr>
        <a:xfrm>
          <a:off x="7000240" y="231387015"/>
          <a:ext cx="708025" cy="711200"/>
        </a:xfrm>
        <a:prstGeom prst="rect">
          <a:avLst/>
        </a:prstGeom>
        <a:noFill/>
        <a:ln w="9525">
          <a:noFill/>
        </a:ln>
      </xdr:spPr>
    </xdr:pic>
    <xdr:clientData/>
  </xdr:twoCellAnchor>
  <xdr:twoCellAnchor editAs="oneCell">
    <xdr:from>
      <xdr:col>4</xdr:col>
      <xdr:colOff>202565</xdr:colOff>
      <xdr:row>308</xdr:row>
      <xdr:rowOff>12065</xdr:rowOff>
    </xdr:from>
    <xdr:to>
      <xdr:col>4</xdr:col>
      <xdr:colOff>869950</xdr:colOff>
      <xdr:row>308</xdr:row>
      <xdr:rowOff>723265</xdr:rowOff>
    </xdr:to>
    <xdr:pic>
      <xdr:nvPicPr>
        <xdr:cNvPr id="142" name="图片 1123" descr="file:///\\1VE3FSM7FNP2JB4\i3D\JB\报价图片\112956.jpg"/>
        <xdr:cNvPicPr>
          <a:picLocks noChangeAspect="1"/>
        </xdr:cNvPicPr>
      </xdr:nvPicPr>
      <xdr:blipFill>
        <a:blip r:embed="rId95"/>
        <a:stretch>
          <a:fillRect/>
        </a:stretch>
      </xdr:blipFill>
      <xdr:spPr>
        <a:xfrm>
          <a:off x="7020560" y="232149015"/>
          <a:ext cx="667385" cy="711200"/>
        </a:xfrm>
        <a:prstGeom prst="rect">
          <a:avLst/>
        </a:prstGeom>
        <a:noFill/>
        <a:ln w="9525">
          <a:noFill/>
        </a:ln>
      </xdr:spPr>
    </xdr:pic>
    <xdr:clientData/>
  </xdr:twoCellAnchor>
  <xdr:twoCellAnchor editAs="oneCell">
    <xdr:from>
      <xdr:col>4</xdr:col>
      <xdr:colOff>213995</xdr:colOff>
      <xdr:row>309</xdr:row>
      <xdr:rowOff>17145</xdr:rowOff>
    </xdr:from>
    <xdr:to>
      <xdr:col>4</xdr:col>
      <xdr:colOff>858520</xdr:colOff>
      <xdr:row>309</xdr:row>
      <xdr:rowOff>630555</xdr:rowOff>
    </xdr:to>
    <xdr:pic>
      <xdr:nvPicPr>
        <xdr:cNvPr id="143" name="图片 3"/>
        <xdr:cNvPicPr>
          <a:picLocks noChangeAspect="1"/>
        </xdr:cNvPicPr>
      </xdr:nvPicPr>
      <xdr:blipFill>
        <a:blip r:embed="rId96"/>
        <a:stretch>
          <a:fillRect/>
        </a:stretch>
      </xdr:blipFill>
      <xdr:spPr>
        <a:xfrm>
          <a:off x="7031990" y="232916095"/>
          <a:ext cx="644525" cy="613410"/>
        </a:xfrm>
        <a:prstGeom prst="rect">
          <a:avLst/>
        </a:prstGeom>
        <a:noFill/>
        <a:ln w="9525">
          <a:noFill/>
        </a:ln>
      </xdr:spPr>
    </xdr:pic>
    <xdr:clientData/>
  </xdr:twoCellAnchor>
  <xdr:twoCellAnchor editAs="oneCell">
    <xdr:from>
      <xdr:col>4</xdr:col>
      <xdr:colOff>182880</xdr:colOff>
      <xdr:row>311</xdr:row>
      <xdr:rowOff>29210</xdr:rowOff>
    </xdr:from>
    <xdr:to>
      <xdr:col>4</xdr:col>
      <xdr:colOff>889635</xdr:colOff>
      <xdr:row>311</xdr:row>
      <xdr:rowOff>740410</xdr:rowOff>
    </xdr:to>
    <xdr:pic>
      <xdr:nvPicPr>
        <xdr:cNvPr id="144" name="图片 2732" descr="file:///\\1VE3FSM7FNP2JB4\i3D\JB\报价图片\212800.jpg"/>
        <xdr:cNvPicPr>
          <a:picLocks noChangeAspect="1"/>
        </xdr:cNvPicPr>
      </xdr:nvPicPr>
      <xdr:blipFill>
        <a:blip r:embed="rId97"/>
        <a:stretch>
          <a:fillRect/>
        </a:stretch>
      </xdr:blipFill>
      <xdr:spPr>
        <a:xfrm>
          <a:off x="7000875" y="234452160"/>
          <a:ext cx="706755" cy="711200"/>
        </a:xfrm>
        <a:prstGeom prst="rect">
          <a:avLst/>
        </a:prstGeom>
        <a:noFill/>
        <a:ln w="9525">
          <a:noFill/>
        </a:ln>
      </xdr:spPr>
    </xdr:pic>
    <xdr:clientData/>
  </xdr:twoCellAnchor>
  <xdr:twoCellAnchor editAs="oneCell">
    <xdr:from>
      <xdr:col>4</xdr:col>
      <xdr:colOff>151765</xdr:colOff>
      <xdr:row>312</xdr:row>
      <xdr:rowOff>12065</xdr:rowOff>
    </xdr:from>
    <xdr:to>
      <xdr:col>4</xdr:col>
      <xdr:colOff>920750</xdr:colOff>
      <xdr:row>312</xdr:row>
      <xdr:rowOff>723265</xdr:rowOff>
    </xdr:to>
    <xdr:pic>
      <xdr:nvPicPr>
        <xdr:cNvPr id="145" name="图片 2786" descr="file:///\\1VE3FSM7FNP2JB4\i3D\JB\报价图片\213093.jpg"/>
        <xdr:cNvPicPr>
          <a:picLocks noChangeAspect="1"/>
        </xdr:cNvPicPr>
      </xdr:nvPicPr>
      <xdr:blipFill>
        <a:blip r:embed="rId98"/>
        <a:stretch>
          <a:fillRect/>
        </a:stretch>
      </xdr:blipFill>
      <xdr:spPr>
        <a:xfrm>
          <a:off x="6969760" y="235197015"/>
          <a:ext cx="768985" cy="711200"/>
        </a:xfrm>
        <a:prstGeom prst="rect">
          <a:avLst/>
        </a:prstGeom>
        <a:noFill/>
        <a:ln w="9525">
          <a:noFill/>
        </a:ln>
      </xdr:spPr>
    </xdr:pic>
    <xdr:clientData/>
  </xdr:twoCellAnchor>
  <xdr:twoCellAnchor editAs="oneCell">
    <xdr:from>
      <xdr:col>4</xdr:col>
      <xdr:colOff>146685</xdr:colOff>
      <xdr:row>313</xdr:row>
      <xdr:rowOff>20955</xdr:rowOff>
    </xdr:from>
    <xdr:to>
      <xdr:col>4</xdr:col>
      <xdr:colOff>925830</xdr:colOff>
      <xdr:row>313</xdr:row>
      <xdr:rowOff>714375</xdr:rowOff>
    </xdr:to>
    <xdr:pic>
      <xdr:nvPicPr>
        <xdr:cNvPr id="146" name="图片 1284" descr="file:///\\1VE3FSM7FNP2JB4\i3D\JB\报价图片\113576.jpg"/>
        <xdr:cNvPicPr>
          <a:picLocks noChangeAspect="1"/>
        </xdr:cNvPicPr>
      </xdr:nvPicPr>
      <xdr:blipFill>
        <a:blip r:embed="rId99"/>
        <a:stretch>
          <a:fillRect/>
        </a:stretch>
      </xdr:blipFill>
      <xdr:spPr>
        <a:xfrm>
          <a:off x="6964680" y="235967905"/>
          <a:ext cx="779145" cy="693420"/>
        </a:xfrm>
        <a:prstGeom prst="rect">
          <a:avLst/>
        </a:prstGeom>
        <a:noFill/>
        <a:ln w="9525">
          <a:noFill/>
        </a:ln>
      </xdr:spPr>
    </xdr:pic>
    <xdr:clientData/>
  </xdr:twoCellAnchor>
  <xdr:twoCellAnchor editAs="oneCell">
    <xdr:from>
      <xdr:col>4</xdr:col>
      <xdr:colOff>146685</xdr:colOff>
      <xdr:row>314</xdr:row>
      <xdr:rowOff>35560</xdr:rowOff>
    </xdr:from>
    <xdr:to>
      <xdr:col>4</xdr:col>
      <xdr:colOff>925830</xdr:colOff>
      <xdr:row>314</xdr:row>
      <xdr:rowOff>699770</xdr:rowOff>
    </xdr:to>
    <xdr:pic>
      <xdr:nvPicPr>
        <xdr:cNvPr id="147" name="图片 2552" descr="file:///\\1VE3FSM7FNP2JB4\i3D\JB\报价图片\211748.jpg"/>
        <xdr:cNvPicPr>
          <a:picLocks noChangeAspect="1"/>
        </xdr:cNvPicPr>
      </xdr:nvPicPr>
      <xdr:blipFill>
        <a:blip r:embed="rId100"/>
        <a:stretch>
          <a:fillRect/>
        </a:stretch>
      </xdr:blipFill>
      <xdr:spPr>
        <a:xfrm>
          <a:off x="6964680" y="236744510"/>
          <a:ext cx="779145" cy="664210"/>
        </a:xfrm>
        <a:prstGeom prst="rect">
          <a:avLst/>
        </a:prstGeom>
        <a:noFill/>
        <a:ln w="9525">
          <a:noFill/>
        </a:ln>
      </xdr:spPr>
    </xdr:pic>
    <xdr:clientData/>
  </xdr:twoCellAnchor>
  <xdr:twoCellAnchor editAs="oneCell">
    <xdr:from>
      <xdr:col>4</xdr:col>
      <xdr:colOff>146685</xdr:colOff>
      <xdr:row>315</xdr:row>
      <xdr:rowOff>59690</xdr:rowOff>
    </xdr:from>
    <xdr:to>
      <xdr:col>4</xdr:col>
      <xdr:colOff>925830</xdr:colOff>
      <xdr:row>315</xdr:row>
      <xdr:rowOff>678815</xdr:rowOff>
    </xdr:to>
    <xdr:pic>
      <xdr:nvPicPr>
        <xdr:cNvPr id="148" name="图片 2551" descr="file:///\\1VE3FSM7FNP2JB4\i3D\JB\报价图片\211745.jpg"/>
        <xdr:cNvPicPr>
          <a:picLocks noChangeAspect="1"/>
        </xdr:cNvPicPr>
      </xdr:nvPicPr>
      <xdr:blipFill>
        <a:blip r:embed="rId101"/>
        <a:stretch>
          <a:fillRect/>
        </a:stretch>
      </xdr:blipFill>
      <xdr:spPr>
        <a:xfrm>
          <a:off x="6964680" y="237530640"/>
          <a:ext cx="779145" cy="619125"/>
        </a:xfrm>
        <a:prstGeom prst="rect">
          <a:avLst/>
        </a:prstGeom>
        <a:noFill/>
        <a:ln w="9525">
          <a:noFill/>
        </a:ln>
      </xdr:spPr>
    </xdr:pic>
    <xdr:clientData/>
  </xdr:twoCellAnchor>
  <xdr:twoCellAnchor editAs="oneCell">
    <xdr:from>
      <xdr:col>4</xdr:col>
      <xdr:colOff>252095</xdr:colOff>
      <xdr:row>316</xdr:row>
      <xdr:rowOff>12065</xdr:rowOff>
    </xdr:from>
    <xdr:to>
      <xdr:col>4</xdr:col>
      <xdr:colOff>820420</xdr:colOff>
      <xdr:row>316</xdr:row>
      <xdr:rowOff>723265</xdr:rowOff>
    </xdr:to>
    <xdr:pic>
      <xdr:nvPicPr>
        <xdr:cNvPr id="149" name="图片 2536" descr="file:///\\1VE3FSM7FNP2JB4\i3D\JB\报价图片\211690.jpg"/>
        <xdr:cNvPicPr>
          <a:picLocks noChangeAspect="1"/>
        </xdr:cNvPicPr>
      </xdr:nvPicPr>
      <xdr:blipFill>
        <a:blip r:embed="rId102"/>
        <a:stretch>
          <a:fillRect/>
        </a:stretch>
      </xdr:blipFill>
      <xdr:spPr>
        <a:xfrm>
          <a:off x="7070090" y="238245015"/>
          <a:ext cx="568325" cy="711200"/>
        </a:xfrm>
        <a:prstGeom prst="rect">
          <a:avLst/>
        </a:prstGeom>
        <a:noFill/>
        <a:ln w="9525">
          <a:noFill/>
        </a:ln>
      </xdr:spPr>
    </xdr:pic>
    <xdr:clientData/>
  </xdr:twoCellAnchor>
  <xdr:twoCellAnchor editAs="oneCell">
    <xdr:from>
      <xdr:col>4</xdr:col>
      <xdr:colOff>252095</xdr:colOff>
      <xdr:row>317</xdr:row>
      <xdr:rowOff>12065</xdr:rowOff>
    </xdr:from>
    <xdr:to>
      <xdr:col>4</xdr:col>
      <xdr:colOff>820420</xdr:colOff>
      <xdr:row>317</xdr:row>
      <xdr:rowOff>723265</xdr:rowOff>
    </xdr:to>
    <xdr:pic>
      <xdr:nvPicPr>
        <xdr:cNvPr id="150" name="图片 2538" descr="file:///\\1VE3FSM7FNP2JB4\i3D\JB\报价图片\211690.jpg"/>
        <xdr:cNvPicPr>
          <a:picLocks noChangeAspect="1"/>
        </xdr:cNvPicPr>
      </xdr:nvPicPr>
      <xdr:blipFill>
        <a:blip r:embed="rId102"/>
        <a:stretch>
          <a:fillRect/>
        </a:stretch>
      </xdr:blipFill>
      <xdr:spPr>
        <a:xfrm>
          <a:off x="7070090" y="239007015"/>
          <a:ext cx="568325" cy="711200"/>
        </a:xfrm>
        <a:prstGeom prst="rect">
          <a:avLst/>
        </a:prstGeom>
        <a:noFill/>
        <a:ln w="9525">
          <a:noFill/>
        </a:ln>
      </xdr:spPr>
    </xdr:pic>
    <xdr:clientData/>
  </xdr:twoCellAnchor>
  <xdr:twoCellAnchor editAs="oneCell">
    <xdr:from>
      <xdr:col>4</xdr:col>
      <xdr:colOff>146685</xdr:colOff>
      <xdr:row>318</xdr:row>
      <xdr:rowOff>38735</xdr:rowOff>
    </xdr:from>
    <xdr:to>
      <xdr:col>4</xdr:col>
      <xdr:colOff>925830</xdr:colOff>
      <xdr:row>318</xdr:row>
      <xdr:rowOff>699770</xdr:rowOff>
    </xdr:to>
    <xdr:pic>
      <xdr:nvPicPr>
        <xdr:cNvPr id="151" name="图片 3248" descr="file:///\\1VE3FSM7FNP2JB4\i3D\JB\报价图片\221606.jpg"/>
        <xdr:cNvPicPr>
          <a:picLocks noChangeAspect="1"/>
        </xdr:cNvPicPr>
      </xdr:nvPicPr>
      <xdr:blipFill>
        <a:blip r:embed="rId103"/>
        <a:stretch>
          <a:fillRect/>
        </a:stretch>
      </xdr:blipFill>
      <xdr:spPr>
        <a:xfrm>
          <a:off x="6964680" y="239795685"/>
          <a:ext cx="779145" cy="661035"/>
        </a:xfrm>
        <a:prstGeom prst="rect">
          <a:avLst/>
        </a:prstGeom>
        <a:noFill/>
        <a:ln w="9525">
          <a:noFill/>
        </a:ln>
      </xdr:spPr>
    </xdr:pic>
    <xdr:clientData/>
  </xdr:twoCellAnchor>
  <xdr:twoCellAnchor editAs="oneCell">
    <xdr:from>
      <xdr:col>4</xdr:col>
      <xdr:colOff>146685</xdr:colOff>
      <xdr:row>319</xdr:row>
      <xdr:rowOff>44450</xdr:rowOff>
    </xdr:from>
    <xdr:to>
      <xdr:col>4</xdr:col>
      <xdr:colOff>925830</xdr:colOff>
      <xdr:row>319</xdr:row>
      <xdr:rowOff>690880</xdr:rowOff>
    </xdr:to>
    <xdr:pic>
      <xdr:nvPicPr>
        <xdr:cNvPr id="152" name="图片 3247" descr="file:///\\1VE3FSM7FNP2JB4\i3D\JB\报价图片\221603.jpg"/>
        <xdr:cNvPicPr>
          <a:picLocks noChangeAspect="1"/>
        </xdr:cNvPicPr>
      </xdr:nvPicPr>
      <xdr:blipFill>
        <a:blip r:embed="rId104"/>
        <a:stretch>
          <a:fillRect/>
        </a:stretch>
      </xdr:blipFill>
      <xdr:spPr>
        <a:xfrm>
          <a:off x="6964680" y="240563400"/>
          <a:ext cx="779145" cy="646430"/>
        </a:xfrm>
        <a:prstGeom prst="rect">
          <a:avLst/>
        </a:prstGeom>
        <a:noFill/>
        <a:ln w="9525">
          <a:noFill/>
        </a:ln>
      </xdr:spPr>
    </xdr:pic>
    <xdr:clientData/>
  </xdr:twoCellAnchor>
  <xdr:twoCellAnchor editAs="oneCell">
    <xdr:from>
      <xdr:col>4</xdr:col>
      <xdr:colOff>146685</xdr:colOff>
      <xdr:row>320</xdr:row>
      <xdr:rowOff>100965</xdr:rowOff>
    </xdr:from>
    <xdr:to>
      <xdr:col>4</xdr:col>
      <xdr:colOff>925830</xdr:colOff>
      <xdr:row>320</xdr:row>
      <xdr:rowOff>633730</xdr:rowOff>
    </xdr:to>
    <xdr:pic>
      <xdr:nvPicPr>
        <xdr:cNvPr id="153" name="图片 11717" descr="file:///\\1VE3FSM7FNP2JB4\i3D\JB\报价图片\510850.jpg"/>
        <xdr:cNvPicPr>
          <a:picLocks noChangeAspect="1"/>
        </xdr:cNvPicPr>
      </xdr:nvPicPr>
      <xdr:blipFill>
        <a:blip r:embed="rId105"/>
        <a:stretch>
          <a:fillRect/>
        </a:stretch>
      </xdr:blipFill>
      <xdr:spPr>
        <a:xfrm>
          <a:off x="6964680" y="241381915"/>
          <a:ext cx="779145" cy="532765"/>
        </a:xfrm>
        <a:prstGeom prst="rect">
          <a:avLst/>
        </a:prstGeom>
        <a:noFill/>
        <a:ln w="9525">
          <a:noFill/>
        </a:ln>
      </xdr:spPr>
    </xdr:pic>
    <xdr:clientData/>
  </xdr:twoCellAnchor>
  <xdr:twoCellAnchor editAs="oneCell">
    <xdr:from>
      <xdr:col>4</xdr:col>
      <xdr:colOff>146685</xdr:colOff>
      <xdr:row>321</xdr:row>
      <xdr:rowOff>12065</xdr:rowOff>
    </xdr:from>
    <xdr:to>
      <xdr:col>4</xdr:col>
      <xdr:colOff>925830</xdr:colOff>
      <xdr:row>321</xdr:row>
      <xdr:rowOff>726440</xdr:rowOff>
    </xdr:to>
    <xdr:pic>
      <xdr:nvPicPr>
        <xdr:cNvPr id="154" name="图片 1796" descr="file:///\\1VE3FSM7FNP2JB4\i3D\JB\报价图片\130935.jpg"/>
        <xdr:cNvPicPr>
          <a:picLocks noChangeAspect="1"/>
        </xdr:cNvPicPr>
      </xdr:nvPicPr>
      <xdr:blipFill>
        <a:blip r:embed="rId106"/>
        <a:stretch>
          <a:fillRect/>
        </a:stretch>
      </xdr:blipFill>
      <xdr:spPr>
        <a:xfrm>
          <a:off x="6964680" y="242055015"/>
          <a:ext cx="779145" cy="714375"/>
        </a:xfrm>
        <a:prstGeom prst="rect">
          <a:avLst/>
        </a:prstGeom>
        <a:noFill/>
        <a:ln w="9525">
          <a:noFill/>
        </a:ln>
      </xdr:spPr>
    </xdr:pic>
    <xdr:clientData/>
  </xdr:twoCellAnchor>
  <xdr:twoCellAnchor editAs="oneCell">
    <xdr:from>
      <xdr:col>4</xdr:col>
      <xdr:colOff>8890</xdr:colOff>
      <xdr:row>322</xdr:row>
      <xdr:rowOff>77470</xdr:rowOff>
    </xdr:from>
    <xdr:to>
      <xdr:col>4</xdr:col>
      <xdr:colOff>1064260</xdr:colOff>
      <xdr:row>322</xdr:row>
      <xdr:rowOff>247015</xdr:rowOff>
    </xdr:to>
    <xdr:pic>
      <xdr:nvPicPr>
        <xdr:cNvPr id="155" name="image341"/>
        <xdr:cNvPicPr>
          <a:picLocks noChangeAspect="1"/>
        </xdr:cNvPicPr>
      </xdr:nvPicPr>
      <xdr:blipFill>
        <a:blip r:embed="rId107"/>
        <a:stretch>
          <a:fillRect/>
        </a:stretch>
      </xdr:blipFill>
      <xdr:spPr>
        <a:xfrm>
          <a:off x="6826885" y="242882420"/>
          <a:ext cx="1055370" cy="169545"/>
        </a:xfrm>
        <a:prstGeom prst="rect">
          <a:avLst/>
        </a:prstGeom>
        <a:noFill/>
        <a:ln w="9525">
          <a:noFill/>
        </a:ln>
      </xdr:spPr>
    </xdr:pic>
    <xdr:clientData/>
  </xdr:twoCellAnchor>
  <xdr:twoCellAnchor editAs="oneCell">
    <xdr:from>
      <xdr:col>4</xdr:col>
      <xdr:colOff>146685</xdr:colOff>
      <xdr:row>323</xdr:row>
      <xdr:rowOff>83185</xdr:rowOff>
    </xdr:from>
    <xdr:to>
      <xdr:col>4</xdr:col>
      <xdr:colOff>925830</xdr:colOff>
      <xdr:row>323</xdr:row>
      <xdr:rowOff>654685</xdr:rowOff>
    </xdr:to>
    <xdr:pic>
      <xdr:nvPicPr>
        <xdr:cNvPr id="156" name="图片 1199" descr="file:///\\1VE3FSM7FNP2JB4\i3D\JB\报价图片\113227.jpg"/>
        <xdr:cNvPicPr>
          <a:picLocks noChangeAspect="1"/>
        </xdr:cNvPicPr>
      </xdr:nvPicPr>
      <xdr:blipFill>
        <a:blip r:embed="rId108"/>
        <a:stretch>
          <a:fillRect/>
        </a:stretch>
      </xdr:blipFill>
      <xdr:spPr>
        <a:xfrm>
          <a:off x="6964680" y="243650135"/>
          <a:ext cx="779145" cy="571500"/>
        </a:xfrm>
        <a:prstGeom prst="rect">
          <a:avLst/>
        </a:prstGeom>
        <a:noFill/>
        <a:ln w="9525">
          <a:noFill/>
        </a:ln>
      </xdr:spPr>
    </xdr:pic>
    <xdr:clientData/>
  </xdr:twoCellAnchor>
  <xdr:twoCellAnchor editAs="oneCell">
    <xdr:from>
      <xdr:col>4</xdr:col>
      <xdr:colOff>187960</xdr:colOff>
      <xdr:row>324</xdr:row>
      <xdr:rowOff>12065</xdr:rowOff>
    </xdr:from>
    <xdr:to>
      <xdr:col>4</xdr:col>
      <xdr:colOff>884555</xdr:colOff>
      <xdr:row>324</xdr:row>
      <xdr:rowOff>723265</xdr:rowOff>
    </xdr:to>
    <xdr:pic>
      <xdr:nvPicPr>
        <xdr:cNvPr id="157" name="图片 3295" descr="file:///\\1VE3FSM7FNP2JB4\i3D\JB\报价图片\221847.jpg"/>
        <xdr:cNvPicPr>
          <a:picLocks noChangeAspect="1"/>
        </xdr:cNvPicPr>
      </xdr:nvPicPr>
      <xdr:blipFill>
        <a:blip r:embed="rId109"/>
        <a:stretch>
          <a:fillRect/>
        </a:stretch>
      </xdr:blipFill>
      <xdr:spPr>
        <a:xfrm>
          <a:off x="7005955" y="244341015"/>
          <a:ext cx="696595" cy="711200"/>
        </a:xfrm>
        <a:prstGeom prst="rect">
          <a:avLst/>
        </a:prstGeom>
        <a:noFill/>
        <a:ln w="9525">
          <a:noFill/>
        </a:ln>
      </xdr:spPr>
    </xdr:pic>
    <xdr:clientData/>
  </xdr:twoCellAnchor>
  <xdr:twoCellAnchor editAs="oneCell">
    <xdr:from>
      <xdr:col>4</xdr:col>
      <xdr:colOff>146685</xdr:colOff>
      <xdr:row>326</xdr:row>
      <xdr:rowOff>76200</xdr:rowOff>
    </xdr:from>
    <xdr:to>
      <xdr:col>4</xdr:col>
      <xdr:colOff>925830</xdr:colOff>
      <xdr:row>326</xdr:row>
      <xdr:rowOff>745490</xdr:rowOff>
    </xdr:to>
    <xdr:pic>
      <xdr:nvPicPr>
        <xdr:cNvPr id="158" name="图片 2510" descr="file:///\\1VE3FSM7FNP2JB4\i3D\JB\报价图片\211610.jpg"/>
        <xdr:cNvPicPr>
          <a:picLocks noChangeAspect="1"/>
        </xdr:cNvPicPr>
      </xdr:nvPicPr>
      <xdr:blipFill>
        <a:blip r:embed="rId110"/>
        <a:stretch>
          <a:fillRect/>
        </a:stretch>
      </xdr:blipFill>
      <xdr:spPr>
        <a:xfrm>
          <a:off x="6964680" y="245929150"/>
          <a:ext cx="779145" cy="669290"/>
        </a:xfrm>
        <a:prstGeom prst="rect">
          <a:avLst/>
        </a:prstGeom>
        <a:noFill/>
        <a:ln w="9525">
          <a:noFill/>
        </a:ln>
      </xdr:spPr>
    </xdr:pic>
    <xdr:clientData/>
  </xdr:twoCellAnchor>
  <xdr:twoCellAnchor editAs="oneCell">
    <xdr:from>
      <xdr:col>4</xdr:col>
      <xdr:colOff>146685</xdr:colOff>
      <xdr:row>329</xdr:row>
      <xdr:rowOff>67945</xdr:rowOff>
    </xdr:from>
    <xdr:to>
      <xdr:col>4</xdr:col>
      <xdr:colOff>925830</xdr:colOff>
      <xdr:row>329</xdr:row>
      <xdr:rowOff>752475</xdr:rowOff>
    </xdr:to>
    <xdr:pic>
      <xdr:nvPicPr>
        <xdr:cNvPr id="159" name="图片 2515" descr="file:///\\1VE3FSM7FNP2JB4\i3D\JB\报价图片\211628.jpg"/>
        <xdr:cNvPicPr>
          <a:picLocks noChangeAspect="1"/>
        </xdr:cNvPicPr>
      </xdr:nvPicPr>
      <xdr:blipFill>
        <a:blip r:embed="rId111"/>
        <a:stretch>
          <a:fillRect/>
        </a:stretch>
      </xdr:blipFill>
      <xdr:spPr>
        <a:xfrm>
          <a:off x="6964680" y="248206895"/>
          <a:ext cx="779145" cy="684530"/>
        </a:xfrm>
        <a:prstGeom prst="rect">
          <a:avLst/>
        </a:prstGeom>
        <a:noFill/>
        <a:ln w="9525">
          <a:noFill/>
        </a:ln>
      </xdr:spPr>
    </xdr:pic>
    <xdr:clientData/>
  </xdr:twoCellAnchor>
  <xdr:twoCellAnchor editAs="oneCell">
    <xdr:from>
      <xdr:col>4</xdr:col>
      <xdr:colOff>104140</xdr:colOff>
      <xdr:row>330</xdr:row>
      <xdr:rowOff>53340</xdr:rowOff>
    </xdr:from>
    <xdr:to>
      <xdr:col>4</xdr:col>
      <xdr:colOff>969010</xdr:colOff>
      <xdr:row>330</xdr:row>
      <xdr:rowOff>681355</xdr:rowOff>
    </xdr:to>
    <xdr:pic>
      <xdr:nvPicPr>
        <xdr:cNvPr id="160" name="图片 3186" descr="file:///\\1VE3FSM7FNP2JB4\i3D\JB\报价图片\221329.jpg"/>
        <xdr:cNvPicPr>
          <a:picLocks noChangeAspect="1"/>
        </xdr:cNvPicPr>
      </xdr:nvPicPr>
      <xdr:blipFill>
        <a:blip r:embed="rId112"/>
        <a:stretch>
          <a:fillRect/>
        </a:stretch>
      </xdr:blipFill>
      <xdr:spPr>
        <a:xfrm>
          <a:off x="6922135" y="248954290"/>
          <a:ext cx="864870" cy="628015"/>
        </a:xfrm>
        <a:prstGeom prst="rect">
          <a:avLst/>
        </a:prstGeom>
        <a:noFill/>
        <a:ln w="9525">
          <a:noFill/>
        </a:ln>
      </xdr:spPr>
    </xdr:pic>
    <xdr:clientData/>
  </xdr:twoCellAnchor>
  <xdr:twoCellAnchor editAs="oneCell">
    <xdr:from>
      <xdr:col>4</xdr:col>
      <xdr:colOff>104140</xdr:colOff>
      <xdr:row>331</xdr:row>
      <xdr:rowOff>38735</xdr:rowOff>
    </xdr:from>
    <xdr:to>
      <xdr:col>4</xdr:col>
      <xdr:colOff>969010</xdr:colOff>
      <xdr:row>331</xdr:row>
      <xdr:rowOff>699770</xdr:rowOff>
    </xdr:to>
    <xdr:pic>
      <xdr:nvPicPr>
        <xdr:cNvPr id="161" name="图片 2818" descr="file:///\\1VE3FSM7FNP2JB4\i3D\JB\报价图片\220171.jpg"/>
        <xdr:cNvPicPr>
          <a:picLocks noChangeAspect="1"/>
        </xdr:cNvPicPr>
      </xdr:nvPicPr>
      <xdr:blipFill>
        <a:blip r:embed="rId113"/>
        <a:stretch>
          <a:fillRect/>
        </a:stretch>
      </xdr:blipFill>
      <xdr:spPr>
        <a:xfrm>
          <a:off x="6922135" y="249701685"/>
          <a:ext cx="864870" cy="661035"/>
        </a:xfrm>
        <a:prstGeom prst="rect">
          <a:avLst/>
        </a:prstGeom>
        <a:noFill/>
        <a:ln w="9525">
          <a:noFill/>
        </a:ln>
      </xdr:spPr>
    </xdr:pic>
    <xdr:clientData/>
  </xdr:twoCellAnchor>
  <xdr:twoCellAnchor editAs="oneCell">
    <xdr:from>
      <xdr:col>4</xdr:col>
      <xdr:colOff>111760</xdr:colOff>
      <xdr:row>332</xdr:row>
      <xdr:rowOff>0</xdr:rowOff>
    </xdr:from>
    <xdr:to>
      <xdr:col>4</xdr:col>
      <xdr:colOff>960755</xdr:colOff>
      <xdr:row>332</xdr:row>
      <xdr:rowOff>610235</xdr:rowOff>
    </xdr:to>
    <xdr:pic>
      <xdr:nvPicPr>
        <xdr:cNvPr id="162" name="图片 3"/>
        <xdr:cNvPicPr>
          <a:picLocks noChangeAspect="1"/>
        </xdr:cNvPicPr>
      </xdr:nvPicPr>
      <xdr:blipFill>
        <a:blip r:embed="rId114"/>
        <a:stretch>
          <a:fillRect/>
        </a:stretch>
      </xdr:blipFill>
      <xdr:spPr>
        <a:xfrm>
          <a:off x="6929755" y="250424950"/>
          <a:ext cx="848995" cy="610235"/>
        </a:xfrm>
        <a:prstGeom prst="rect">
          <a:avLst/>
        </a:prstGeom>
        <a:noFill/>
        <a:ln w="9525">
          <a:noFill/>
        </a:ln>
      </xdr:spPr>
    </xdr:pic>
    <xdr:clientData/>
  </xdr:twoCellAnchor>
  <xdr:twoCellAnchor editAs="oneCell">
    <xdr:from>
      <xdr:col>4</xdr:col>
      <xdr:colOff>153035</xdr:colOff>
      <xdr:row>332</xdr:row>
      <xdr:rowOff>12065</xdr:rowOff>
    </xdr:from>
    <xdr:to>
      <xdr:col>4</xdr:col>
      <xdr:colOff>920115</xdr:colOff>
      <xdr:row>332</xdr:row>
      <xdr:rowOff>723265</xdr:rowOff>
    </xdr:to>
    <xdr:pic>
      <xdr:nvPicPr>
        <xdr:cNvPr id="163" name="图片 2821" descr="file:///\\1VE3FSM7FNP2JB4\i3D\JB\报价图片\220183.jpg"/>
        <xdr:cNvPicPr>
          <a:picLocks noChangeAspect="1"/>
        </xdr:cNvPicPr>
      </xdr:nvPicPr>
      <xdr:blipFill>
        <a:blip r:embed="rId115"/>
        <a:stretch>
          <a:fillRect/>
        </a:stretch>
      </xdr:blipFill>
      <xdr:spPr>
        <a:xfrm>
          <a:off x="6971030" y="250437015"/>
          <a:ext cx="767080" cy="711200"/>
        </a:xfrm>
        <a:prstGeom prst="rect">
          <a:avLst/>
        </a:prstGeom>
        <a:noFill/>
        <a:ln w="9525">
          <a:noFill/>
        </a:ln>
      </xdr:spPr>
    </xdr:pic>
    <xdr:clientData/>
  </xdr:twoCellAnchor>
  <xdr:twoCellAnchor editAs="oneCell">
    <xdr:from>
      <xdr:col>4</xdr:col>
      <xdr:colOff>115570</xdr:colOff>
      <xdr:row>333</xdr:row>
      <xdr:rowOff>12065</xdr:rowOff>
    </xdr:from>
    <xdr:to>
      <xdr:col>4</xdr:col>
      <xdr:colOff>957580</xdr:colOff>
      <xdr:row>333</xdr:row>
      <xdr:rowOff>723265</xdr:rowOff>
    </xdr:to>
    <xdr:pic>
      <xdr:nvPicPr>
        <xdr:cNvPr id="164" name="图片 3187" descr="file:///\\1VE3FSM7FNP2JB4\i3D\JB\报价图片\221332.jpg"/>
        <xdr:cNvPicPr>
          <a:picLocks noChangeAspect="1"/>
        </xdr:cNvPicPr>
      </xdr:nvPicPr>
      <xdr:blipFill>
        <a:blip r:embed="rId116"/>
        <a:stretch>
          <a:fillRect/>
        </a:stretch>
      </xdr:blipFill>
      <xdr:spPr>
        <a:xfrm>
          <a:off x="6933565" y="251199015"/>
          <a:ext cx="842010" cy="711200"/>
        </a:xfrm>
        <a:prstGeom prst="rect">
          <a:avLst/>
        </a:prstGeom>
        <a:noFill/>
        <a:ln w="9525">
          <a:noFill/>
        </a:ln>
      </xdr:spPr>
    </xdr:pic>
    <xdr:clientData/>
  </xdr:twoCellAnchor>
  <xdr:twoCellAnchor editAs="oneCell">
    <xdr:from>
      <xdr:col>4</xdr:col>
      <xdr:colOff>104140</xdr:colOff>
      <xdr:row>334</xdr:row>
      <xdr:rowOff>130810</xdr:rowOff>
    </xdr:from>
    <xdr:to>
      <xdr:col>4</xdr:col>
      <xdr:colOff>969010</xdr:colOff>
      <xdr:row>334</xdr:row>
      <xdr:rowOff>654685</xdr:rowOff>
    </xdr:to>
    <xdr:pic>
      <xdr:nvPicPr>
        <xdr:cNvPr id="165" name="图片 3696" descr="file:///\\1VE3FSM7FNP2JB4\i3D\JB\报价图片\222932.jpg"/>
        <xdr:cNvPicPr>
          <a:picLocks noChangeAspect="1"/>
        </xdr:cNvPicPr>
      </xdr:nvPicPr>
      <xdr:blipFill>
        <a:blip r:embed="rId117"/>
        <a:stretch>
          <a:fillRect/>
        </a:stretch>
      </xdr:blipFill>
      <xdr:spPr>
        <a:xfrm>
          <a:off x="6922135" y="252079760"/>
          <a:ext cx="864870" cy="523875"/>
        </a:xfrm>
        <a:prstGeom prst="rect">
          <a:avLst/>
        </a:prstGeom>
        <a:noFill/>
        <a:ln w="9525">
          <a:noFill/>
        </a:ln>
      </xdr:spPr>
    </xdr:pic>
    <xdr:clientData/>
  </xdr:twoCellAnchor>
  <xdr:twoCellAnchor editAs="oneCell">
    <xdr:from>
      <xdr:col>4</xdr:col>
      <xdr:colOff>225425</xdr:colOff>
      <xdr:row>336</xdr:row>
      <xdr:rowOff>132080</xdr:rowOff>
    </xdr:from>
    <xdr:to>
      <xdr:col>4</xdr:col>
      <xdr:colOff>847725</xdr:colOff>
      <xdr:row>336</xdr:row>
      <xdr:rowOff>628650</xdr:rowOff>
    </xdr:to>
    <xdr:pic>
      <xdr:nvPicPr>
        <xdr:cNvPr id="166" name="图片 1686" descr="file:///\\1VE3FSM7FNP2JB4\i3D\JB\报价图片\130533.jpg"/>
        <xdr:cNvPicPr>
          <a:picLocks noChangeAspect="1"/>
        </xdr:cNvPicPr>
      </xdr:nvPicPr>
      <xdr:blipFill>
        <a:blip r:embed="rId118"/>
        <a:stretch>
          <a:fillRect/>
        </a:stretch>
      </xdr:blipFill>
      <xdr:spPr>
        <a:xfrm>
          <a:off x="7043420" y="253605030"/>
          <a:ext cx="622300" cy="496570"/>
        </a:xfrm>
        <a:prstGeom prst="rect">
          <a:avLst/>
        </a:prstGeom>
        <a:noFill/>
        <a:ln w="9525">
          <a:noFill/>
        </a:ln>
      </xdr:spPr>
    </xdr:pic>
    <xdr:clientData/>
  </xdr:twoCellAnchor>
  <xdr:twoCellAnchor editAs="oneCell">
    <xdr:from>
      <xdr:col>4</xdr:col>
      <xdr:colOff>128270</xdr:colOff>
      <xdr:row>337</xdr:row>
      <xdr:rowOff>12065</xdr:rowOff>
    </xdr:from>
    <xdr:to>
      <xdr:col>4</xdr:col>
      <xdr:colOff>944245</xdr:colOff>
      <xdr:row>337</xdr:row>
      <xdr:rowOff>723265</xdr:rowOff>
    </xdr:to>
    <xdr:pic>
      <xdr:nvPicPr>
        <xdr:cNvPr id="167" name="图片 387" descr="file:///\\1VE3FSM7FNP2JB4\i3D\JB\报价图片\110700.jpg"/>
        <xdr:cNvPicPr>
          <a:picLocks noChangeAspect="1"/>
        </xdr:cNvPicPr>
      </xdr:nvPicPr>
      <xdr:blipFill>
        <a:blip r:embed="rId119"/>
        <a:stretch>
          <a:fillRect/>
        </a:stretch>
      </xdr:blipFill>
      <xdr:spPr>
        <a:xfrm>
          <a:off x="6946265" y="254247015"/>
          <a:ext cx="815975" cy="711200"/>
        </a:xfrm>
        <a:prstGeom prst="rect">
          <a:avLst/>
        </a:prstGeom>
        <a:noFill/>
        <a:ln w="9525">
          <a:noFill/>
        </a:ln>
      </xdr:spPr>
    </xdr:pic>
    <xdr:clientData/>
  </xdr:twoCellAnchor>
  <xdr:twoCellAnchor editAs="oneCell">
    <xdr:from>
      <xdr:col>4</xdr:col>
      <xdr:colOff>137160</xdr:colOff>
      <xdr:row>338</xdr:row>
      <xdr:rowOff>12065</xdr:rowOff>
    </xdr:from>
    <xdr:to>
      <xdr:col>4</xdr:col>
      <xdr:colOff>935990</xdr:colOff>
      <xdr:row>338</xdr:row>
      <xdr:rowOff>723265</xdr:rowOff>
    </xdr:to>
    <xdr:pic>
      <xdr:nvPicPr>
        <xdr:cNvPr id="168" name="图片 1196" descr="file:///\\1VE3FSM7FNP2JB4\i3D\JB\报价图片\113200.jpg"/>
        <xdr:cNvPicPr>
          <a:picLocks noChangeAspect="1"/>
        </xdr:cNvPicPr>
      </xdr:nvPicPr>
      <xdr:blipFill>
        <a:blip r:embed="rId120"/>
        <a:stretch>
          <a:fillRect/>
        </a:stretch>
      </xdr:blipFill>
      <xdr:spPr>
        <a:xfrm>
          <a:off x="6955155" y="255009015"/>
          <a:ext cx="798830" cy="711200"/>
        </a:xfrm>
        <a:prstGeom prst="rect">
          <a:avLst/>
        </a:prstGeom>
        <a:noFill/>
        <a:ln w="9525">
          <a:noFill/>
        </a:ln>
      </xdr:spPr>
    </xdr:pic>
    <xdr:clientData/>
  </xdr:twoCellAnchor>
  <xdr:twoCellAnchor editAs="oneCell">
    <xdr:from>
      <xdr:col>4</xdr:col>
      <xdr:colOff>227965</xdr:colOff>
      <xdr:row>339</xdr:row>
      <xdr:rowOff>52070</xdr:rowOff>
    </xdr:from>
    <xdr:to>
      <xdr:col>4</xdr:col>
      <xdr:colOff>845185</xdr:colOff>
      <xdr:row>339</xdr:row>
      <xdr:rowOff>694690</xdr:rowOff>
    </xdr:to>
    <xdr:pic>
      <xdr:nvPicPr>
        <xdr:cNvPr id="169" name="图片 168"/>
        <xdr:cNvPicPr>
          <a:picLocks noChangeAspect="1"/>
        </xdr:cNvPicPr>
      </xdr:nvPicPr>
      <xdr:blipFill>
        <a:blip r:embed="rId121"/>
        <a:stretch>
          <a:fillRect/>
        </a:stretch>
      </xdr:blipFill>
      <xdr:spPr>
        <a:xfrm>
          <a:off x="7045960" y="255811020"/>
          <a:ext cx="617220" cy="642620"/>
        </a:xfrm>
        <a:prstGeom prst="rect">
          <a:avLst/>
        </a:prstGeom>
        <a:noFill/>
        <a:ln w="9525">
          <a:noFill/>
        </a:ln>
      </xdr:spPr>
    </xdr:pic>
    <xdr:clientData/>
  </xdr:twoCellAnchor>
  <xdr:twoCellAnchor editAs="oneCell">
    <xdr:from>
      <xdr:col>4</xdr:col>
      <xdr:colOff>104140</xdr:colOff>
      <xdr:row>340</xdr:row>
      <xdr:rowOff>35560</xdr:rowOff>
    </xdr:from>
    <xdr:to>
      <xdr:col>4</xdr:col>
      <xdr:colOff>969010</xdr:colOff>
      <xdr:row>340</xdr:row>
      <xdr:rowOff>702310</xdr:rowOff>
    </xdr:to>
    <xdr:pic>
      <xdr:nvPicPr>
        <xdr:cNvPr id="170" name="图片 3720" descr="file:///\\1VE3FSM7FNP2JB4\i3D\JB\报价图片\223014.jpg"/>
        <xdr:cNvPicPr>
          <a:picLocks noChangeAspect="1"/>
        </xdr:cNvPicPr>
      </xdr:nvPicPr>
      <xdr:blipFill>
        <a:blip r:embed="rId122"/>
        <a:stretch>
          <a:fillRect/>
        </a:stretch>
      </xdr:blipFill>
      <xdr:spPr>
        <a:xfrm>
          <a:off x="6922135" y="256556510"/>
          <a:ext cx="864870" cy="666750"/>
        </a:xfrm>
        <a:prstGeom prst="rect">
          <a:avLst/>
        </a:prstGeom>
        <a:noFill/>
        <a:ln w="9525">
          <a:noFill/>
        </a:ln>
      </xdr:spPr>
    </xdr:pic>
    <xdr:clientData/>
  </xdr:twoCellAnchor>
  <xdr:twoCellAnchor editAs="oneCell">
    <xdr:from>
      <xdr:col>4</xdr:col>
      <xdr:colOff>127952</xdr:colOff>
      <xdr:row>341</xdr:row>
      <xdr:rowOff>287337</xdr:rowOff>
    </xdr:from>
    <xdr:to>
      <xdr:col>4</xdr:col>
      <xdr:colOff>943927</xdr:colOff>
      <xdr:row>341</xdr:row>
      <xdr:rowOff>566737</xdr:rowOff>
    </xdr:to>
    <xdr:pic>
      <xdr:nvPicPr>
        <xdr:cNvPr id="171" name="图片 1"/>
        <xdr:cNvPicPr>
          <a:picLocks noChangeAspect="1"/>
        </xdr:cNvPicPr>
      </xdr:nvPicPr>
      <xdr:blipFill>
        <a:blip r:embed="rId123"/>
        <a:stretch>
          <a:fillRect/>
        </a:stretch>
      </xdr:blipFill>
      <xdr:spPr>
        <a:xfrm rot="-5400000">
          <a:off x="7213600" y="257301365"/>
          <a:ext cx="279400" cy="815975"/>
        </a:xfrm>
        <a:prstGeom prst="rect">
          <a:avLst/>
        </a:prstGeom>
        <a:noFill/>
        <a:ln w="9525">
          <a:noFill/>
        </a:ln>
      </xdr:spPr>
    </xdr:pic>
    <xdr:clientData/>
  </xdr:twoCellAnchor>
  <xdr:twoCellAnchor editAs="oneCell">
    <xdr:from>
      <xdr:col>4</xdr:col>
      <xdr:colOff>189230</xdr:colOff>
      <xdr:row>372</xdr:row>
      <xdr:rowOff>78740</xdr:rowOff>
    </xdr:from>
    <xdr:to>
      <xdr:col>4</xdr:col>
      <xdr:colOff>883285</xdr:colOff>
      <xdr:row>372</xdr:row>
      <xdr:rowOff>715645</xdr:rowOff>
    </xdr:to>
    <xdr:pic>
      <xdr:nvPicPr>
        <xdr:cNvPr id="172" name="图片 5482" descr="file:///\\1VE3FSM7FNP2JB4\i3D\JB\报价图片\430546.jpg"/>
        <xdr:cNvPicPr>
          <a:picLocks noChangeAspect="1"/>
        </xdr:cNvPicPr>
      </xdr:nvPicPr>
      <xdr:blipFill>
        <a:blip r:embed="rId124"/>
        <a:stretch>
          <a:fillRect/>
        </a:stretch>
      </xdr:blipFill>
      <xdr:spPr>
        <a:xfrm>
          <a:off x="7007225" y="280983690"/>
          <a:ext cx="694055" cy="636905"/>
        </a:xfrm>
        <a:prstGeom prst="rect">
          <a:avLst/>
        </a:prstGeom>
        <a:noFill/>
        <a:ln w="9525">
          <a:noFill/>
        </a:ln>
      </xdr:spPr>
    </xdr:pic>
    <xdr:clientData/>
  </xdr:twoCellAnchor>
  <xdr:twoCellAnchor editAs="oneCell">
    <xdr:from>
      <xdr:col>4</xdr:col>
      <xdr:colOff>283210</xdr:colOff>
      <xdr:row>373</xdr:row>
      <xdr:rowOff>118110</xdr:rowOff>
    </xdr:from>
    <xdr:to>
      <xdr:col>4</xdr:col>
      <xdr:colOff>789940</xdr:colOff>
      <xdr:row>373</xdr:row>
      <xdr:rowOff>551815</xdr:rowOff>
    </xdr:to>
    <xdr:pic>
      <xdr:nvPicPr>
        <xdr:cNvPr id="173" name="图片 172"/>
        <xdr:cNvPicPr>
          <a:picLocks noChangeAspect="1"/>
        </xdr:cNvPicPr>
      </xdr:nvPicPr>
      <xdr:blipFill>
        <a:blip r:embed="rId125"/>
        <a:stretch>
          <a:fillRect/>
        </a:stretch>
      </xdr:blipFill>
      <xdr:spPr>
        <a:xfrm>
          <a:off x="7101205" y="281785060"/>
          <a:ext cx="506730" cy="433705"/>
        </a:xfrm>
        <a:prstGeom prst="rect">
          <a:avLst/>
        </a:prstGeom>
        <a:noFill/>
        <a:ln w="9525">
          <a:noFill/>
        </a:ln>
      </xdr:spPr>
    </xdr:pic>
    <xdr:clientData/>
  </xdr:twoCellAnchor>
  <xdr:twoCellAnchor editAs="oneCell">
    <xdr:from>
      <xdr:col>4</xdr:col>
      <xdr:colOff>315595</xdr:colOff>
      <xdr:row>374</xdr:row>
      <xdr:rowOff>131445</xdr:rowOff>
    </xdr:from>
    <xdr:to>
      <xdr:col>4</xdr:col>
      <xdr:colOff>756920</xdr:colOff>
      <xdr:row>374</xdr:row>
      <xdr:rowOff>633095</xdr:rowOff>
    </xdr:to>
    <xdr:pic>
      <xdr:nvPicPr>
        <xdr:cNvPr id="174" name="图片 173"/>
        <xdr:cNvPicPr>
          <a:picLocks noChangeAspect="1"/>
        </xdr:cNvPicPr>
      </xdr:nvPicPr>
      <xdr:blipFill>
        <a:blip r:embed="rId126"/>
        <a:stretch>
          <a:fillRect/>
        </a:stretch>
      </xdr:blipFill>
      <xdr:spPr>
        <a:xfrm>
          <a:off x="7133590" y="282560395"/>
          <a:ext cx="441325" cy="501650"/>
        </a:xfrm>
        <a:prstGeom prst="rect">
          <a:avLst/>
        </a:prstGeom>
        <a:noFill/>
        <a:ln w="9525">
          <a:noFill/>
        </a:ln>
      </xdr:spPr>
    </xdr:pic>
    <xdr:clientData/>
  </xdr:twoCellAnchor>
  <xdr:twoCellAnchor editAs="oneCell">
    <xdr:from>
      <xdr:col>4</xdr:col>
      <xdr:colOff>144145</xdr:colOff>
      <xdr:row>375</xdr:row>
      <xdr:rowOff>12065</xdr:rowOff>
    </xdr:from>
    <xdr:to>
      <xdr:col>4</xdr:col>
      <xdr:colOff>929005</xdr:colOff>
      <xdr:row>375</xdr:row>
      <xdr:rowOff>723265</xdr:rowOff>
    </xdr:to>
    <xdr:pic>
      <xdr:nvPicPr>
        <xdr:cNvPr id="175" name="图片 626" descr="file:///\\1VE3FSM7FNP2JB4\i3D\JB\报价图片\111301.jpg"/>
        <xdr:cNvPicPr>
          <a:picLocks noChangeAspect="1"/>
        </xdr:cNvPicPr>
      </xdr:nvPicPr>
      <xdr:blipFill>
        <a:blip r:embed="rId127"/>
        <a:stretch>
          <a:fillRect/>
        </a:stretch>
      </xdr:blipFill>
      <xdr:spPr>
        <a:xfrm>
          <a:off x="6962140" y="283203015"/>
          <a:ext cx="784860" cy="711200"/>
        </a:xfrm>
        <a:prstGeom prst="rect">
          <a:avLst/>
        </a:prstGeom>
        <a:noFill/>
        <a:ln w="9525">
          <a:noFill/>
        </a:ln>
      </xdr:spPr>
    </xdr:pic>
    <xdr:clientData/>
  </xdr:twoCellAnchor>
  <xdr:twoCellAnchor editAs="oneCell">
    <xdr:from>
      <xdr:col>4</xdr:col>
      <xdr:colOff>104140</xdr:colOff>
      <xdr:row>376</xdr:row>
      <xdr:rowOff>44450</xdr:rowOff>
    </xdr:from>
    <xdr:to>
      <xdr:col>4</xdr:col>
      <xdr:colOff>969010</xdr:colOff>
      <xdr:row>376</xdr:row>
      <xdr:rowOff>690880</xdr:rowOff>
    </xdr:to>
    <xdr:pic>
      <xdr:nvPicPr>
        <xdr:cNvPr id="176" name="图片 3304" descr="file:///\\1VE3FSM7FNP2JB4\i3D\JB\报价图片\221906.jpg"/>
        <xdr:cNvPicPr>
          <a:picLocks noChangeAspect="1"/>
        </xdr:cNvPicPr>
      </xdr:nvPicPr>
      <xdr:blipFill>
        <a:blip r:embed="rId128"/>
        <a:stretch>
          <a:fillRect/>
        </a:stretch>
      </xdr:blipFill>
      <xdr:spPr>
        <a:xfrm>
          <a:off x="6922135" y="283997400"/>
          <a:ext cx="864870" cy="646430"/>
        </a:xfrm>
        <a:prstGeom prst="rect">
          <a:avLst/>
        </a:prstGeom>
        <a:noFill/>
        <a:ln w="9525">
          <a:noFill/>
        </a:ln>
      </xdr:spPr>
    </xdr:pic>
    <xdr:clientData/>
  </xdr:twoCellAnchor>
  <xdr:twoCellAnchor editAs="oneCell">
    <xdr:from>
      <xdr:col>4</xdr:col>
      <xdr:colOff>104140</xdr:colOff>
      <xdr:row>380</xdr:row>
      <xdr:rowOff>17780</xdr:rowOff>
    </xdr:from>
    <xdr:to>
      <xdr:col>4</xdr:col>
      <xdr:colOff>969010</xdr:colOff>
      <xdr:row>380</xdr:row>
      <xdr:rowOff>717550</xdr:rowOff>
    </xdr:to>
    <xdr:pic>
      <xdr:nvPicPr>
        <xdr:cNvPr id="177" name="图片 2810" descr="file:///\\1VE3FSM7FNP2JB4\i3D\JB\报价图片\220133.jpg"/>
        <xdr:cNvPicPr>
          <a:picLocks noChangeAspect="1"/>
        </xdr:cNvPicPr>
      </xdr:nvPicPr>
      <xdr:blipFill>
        <a:blip r:embed="rId129"/>
        <a:stretch>
          <a:fillRect/>
        </a:stretch>
      </xdr:blipFill>
      <xdr:spPr>
        <a:xfrm>
          <a:off x="6922135" y="287018730"/>
          <a:ext cx="864870" cy="699770"/>
        </a:xfrm>
        <a:prstGeom prst="rect">
          <a:avLst/>
        </a:prstGeom>
        <a:noFill/>
        <a:ln w="9525">
          <a:noFill/>
        </a:ln>
      </xdr:spPr>
    </xdr:pic>
    <xdr:clientData/>
  </xdr:twoCellAnchor>
  <xdr:twoCellAnchor editAs="oneCell">
    <xdr:from>
      <xdr:col>4</xdr:col>
      <xdr:colOff>104140</xdr:colOff>
      <xdr:row>381</xdr:row>
      <xdr:rowOff>56515</xdr:rowOff>
    </xdr:from>
    <xdr:to>
      <xdr:col>4</xdr:col>
      <xdr:colOff>969010</xdr:colOff>
      <xdr:row>381</xdr:row>
      <xdr:rowOff>681355</xdr:rowOff>
    </xdr:to>
    <xdr:pic>
      <xdr:nvPicPr>
        <xdr:cNvPr id="178" name="图片 1646" descr="file:///\\1VE3FSM7FNP2JB4\i3D\JB\报价图片\130382.jpg"/>
        <xdr:cNvPicPr>
          <a:picLocks noChangeAspect="1"/>
        </xdr:cNvPicPr>
      </xdr:nvPicPr>
      <xdr:blipFill>
        <a:blip r:embed="rId130"/>
        <a:stretch>
          <a:fillRect/>
        </a:stretch>
      </xdr:blipFill>
      <xdr:spPr>
        <a:xfrm>
          <a:off x="6922135" y="287819465"/>
          <a:ext cx="864870" cy="624840"/>
        </a:xfrm>
        <a:prstGeom prst="rect">
          <a:avLst/>
        </a:prstGeom>
        <a:noFill/>
        <a:ln w="9525">
          <a:noFill/>
        </a:ln>
      </xdr:spPr>
    </xdr:pic>
    <xdr:clientData/>
  </xdr:twoCellAnchor>
  <xdr:twoCellAnchor editAs="oneCell">
    <xdr:from>
      <xdr:col>4</xdr:col>
      <xdr:colOff>104140</xdr:colOff>
      <xdr:row>383</xdr:row>
      <xdr:rowOff>130810</xdr:rowOff>
    </xdr:from>
    <xdr:to>
      <xdr:col>4</xdr:col>
      <xdr:colOff>969010</xdr:colOff>
      <xdr:row>383</xdr:row>
      <xdr:rowOff>604520</xdr:rowOff>
    </xdr:to>
    <xdr:pic>
      <xdr:nvPicPr>
        <xdr:cNvPr id="179" name="图片 2873" descr="file:///\\1VE3FSM7FNP2JB4\i3D\JB\报价图片\220444.jpg"/>
        <xdr:cNvPicPr>
          <a:picLocks noChangeAspect="1"/>
        </xdr:cNvPicPr>
      </xdr:nvPicPr>
      <xdr:blipFill>
        <a:blip r:embed="rId131"/>
        <a:stretch>
          <a:fillRect/>
        </a:stretch>
      </xdr:blipFill>
      <xdr:spPr>
        <a:xfrm>
          <a:off x="6922135" y="289417760"/>
          <a:ext cx="864870" cy="473710"/>
        </a:xfrm>
        <a:prstGeom prst="rect">
          <a:avLst/>
        </a:prstGeom>
        <a:noFill/>
        <a:ln w="9525">
          <a:noFill/>
        </a:ln>
      </xdr:spPr>
    </xdr:pic>
    <xdr:clientData/>
  </xdr:twoCellAnchor>
  <xdr:twoCellAnchor editAs="oneCell">
    <xdr:from>
      <xdr:col>4</xdr:col>
      <xdr:colOff>104140</xdr:colOff>
      <xdr:row>384</xdr:row>
      <xdr:rowOff>29845</xdr:rowOff>
    </xdr:from>
    <xdr:to>
      <xdr:col>4</xdr:col>
      <xdr:colOff>969010</xdr:colOff>
      <xdr:row>384</xdr:row>
      <xdr:rowOff>705485</xdr:rowOff>
    </xdr:to>
    <xdr:pic>
      <xdr:nvPicPr>
        <xdr:cNvPr id="180" name="图片 2855" descr="file:///\\1VE3FSM7FNP2JB4\i3D\JB\报价图片\220374.jpg"/>
        <xdr:cNvPicPr>
          <a:picLocks noChangeAspect="1"/>
        </xdr:cNvPicPr>
      </xdr:nvPicPr>
      <xdr:blipFill>
        <a:blip r:embed="rId132"/>
        <a:stretch>
          <a:fillRect/>
        </a:stretch>
      </xdr:blipFill>
      <xdr:spPr>
        <a:xfrm>
          <a:off x="6922135" y="290078795"/>
          <a:ext cx="864870" cy="675640"/>
        </a:xfrm>
        <a:prstGeom prst="rect">
          <a:avLst/>
        </a:prstGeom>
        <a:noFill/>
        <a:ln w="9525">
          <a:noFill/>
        </a:ln>
      </xdr:spPr>
    </xdr:pic>
    <xdr:clientData/>
  </xdr:twoCellAnchor>
  <xdr:twoCellAnchor editAs="oneCell">
    <xdr:from>
      <xdr:col>4</xdr:col>
      <xdr:colOff>125095</xdr:colOff>
      <xdr:row>385</xdr:row>
      <xdr:rowOff>12065</xdr:rowOff>
    </xdr:from>
    <xdr:to>
      <xdr:col>4</xdr:col>
      <xdr:colOff>948055</xdr:colOff>
      <xdr:row>385</xdr:row>
      <xdr:rowOff>723265</xdr:rowOff>
    </xdr:to>
    <xdr:pic>
      <xdr:nvPicPr>
        <xdr:cNvPr id="181" name="图片 2812" descr="file:///\\1VE3FSM7FNP2JB4\i3D\JB\报价图片\220151.jpg"/>
        <xdr:cNvPicPr>
          <a:picLocks noChangeAspect="1"/>
        </xdr:cNvPicPr>
      </xdr:nvPicPr>
      <xdr:blipFill>
        <a:blip r:embed="rId133"/>
        <a:stretch>
          <a:fillRect/>
        </a:stretch>
      </xdr:blipFill>
      <xdr:spPr>
        <a:xfrm>
          <a:off x="6943090" y="290823015"/>
          <a:ext cx="822960" cy="711200"/>
        </a:xfrm>
        <a:prstGeom prst="rect">
          <a:avLst/>
        </a:prstGeom>
        <a:noFill/>
        <a:ln w="9525">
          <a:noFill/>
        </a:ln>
      </xdr:spPr>
    </xdr:pic>
    <xdr:clientData/>
  </xdr:twoCellAnchor>
  <xdr:twoCellAnchor editAs="oneCell">
    <xdr:from>
      <xdr:col>4</xdr:col>
      <xdr:colOff>104140</xdr:colOff>
      <xdr:row>386</xdr:row>
      <xdr:rowOff>14605</xdr:rowOff>
    </xdr:from>
    <xdr:to>
      <xdr:col>4</xdr:col>
      <xdr:colOff>969010</xdr:colOff>
      <xdr:row>386</xdr:row>
      <xdr:rowOff>723265</xdr:rowOff>
    </xdr:to>
    <xdr:pic>
      <xdr:nvPicPr>
        <xdr:cNvPr id="182" name="图片 3102" descr="file:///\\1VE3FSM7FNP2JB4\i3D\JB\报价图片\221061.jpg"/>
        <xdr:cNvPicPr>
          <a:picLocks noChangeAspect="1"/>
        </xdr:cNvPicPr>
      </xdr:nvPicPr>
      <xdr:blipFill>
        <a:blip r:embed="rId134"/>
        <a:stretch>
          <a:fillRect/>
        </a:stretch>
      </xdr:blipFill>
      <xdr:spPr>
        <a:xfrm>
          <a:off x="6922135" y="291587555"/>
          <a:ext cx="864870" cy="708660"/>
        </a:xfrm>
        <a:prstGeom prst="rect">
          <a:avLst/>
        </a:prstGeom>
        <a:noFill/>
        <a:ln w="9525">
          <a:noFill/>
        </a:ln>
      </xdr:spPr>
    </xdr:pic>
    <xdr:clientData/>
  </xdr:twoCellAnchor>
  <xdr:twoCellAnchor editAs="oneCell">
    <xdr:from>
      <xdr:col>4</xdr:col>
      <xdr:colOff>104140</xdr:colOff>
      <xdr:row>387</xdr:row>
      <xdr:rowOff>14605</xdr:rowOff>
    </xdr:from>
    <xdr:to>
      <xdr:col>4</xdr:col>
      <xdr:colOff>969010</xdr:colOff>
      <xdr:row>387</xdr:row>
      <xdr:rowOff>723265</xdr:rowOff>
    </xdr:to>
    <xdr:pic>
      <xdr:nvPicPr>
        <xdr:cNvPr id="183" name="图片 3100" descr="file:///\\1VE3FSM7FNP2JB4\i3D\JB\报价图片\221061.jpg"/>
        <xdr:cNvPicPr>
          <a:picLocks noChangeAspect="1"/>
        </xdr:cNvPicPr>
      </xdr:nvPicPr>
      <xdr:blipFill>
        <a:blip r:embed="rId134"/>
        <a:stretch>
          <a:fillRect/>
        </a:stretch>
      </xdr:blipFill>
      <xdr:spPr>
        <a:xfrm>
          <a:off x="6922135" y="292349555"/>
          <a:ext cx="864870" cy="708660"/>
        </a:xfrm>
        <a:prstGeom prst="rect">
          <a:avLst/>
        </a:prstGeom>
        <a:noFill/>
        <a:ln w="9525">
          <a:noFill/>
        </a:ln>
      </xdr:spPr>
    </xdr:pic>
    <xdr:clientData/>
  </xdr:twoCellAnchor>
  <xdr:twoCellAnchor editAs="oneCell">
    <xdr:from>
      <xdr:col>4</xdr:col>
      <xdr:colOff>118745</xdr:colOff>
      <xdr:row>388</xdr:row>
      <xdr:rowOff>12065</xdr:rowOff>
    </xdr:from>
    <xdr:to>
      <xdr:col>4</xdr:col>
      <xdr:colOff>953770</xdr:colOff>
      <xdr:row>388</xdr:row>
      <xdr:rowOff>723265</xdr:rowOff>
    </xdr:to>
    <xdr:pic>
      <xdr:nvPicPr>
        <xdr:cNvPr id="184" name="图片 2838" descr="file:///\\1VE3FSM7FNP2JB4\i3D\JB\报价图片\220273.jpg"/>
        <xdr:cNvPicPr>
          <a:picLocks noChangeAspect="1"/>
        </xdr:cNvPicPr>
      </xdr:nvPicPr>
      <xdr:blipFill>
        <a:blip r:embed="rId135"/>
        <a:stretch>
          <a:fillRect/>
        </a:stretch>
      </xdr:blipFill>
      <xdr:spPr>
        <a:xfrm>
          <a:off x="6936740" y="293109015"/>
          <a:ext cx="835025" cy="711200"/>
        </a:xfrm>
        <a:prstGeom prst="rect">
          <a:avLst/>
        </a:prstGeom>
        <a:noFill/>
        <a:ln w="9525">
          <a:noFill/>
        </a:ln>
      </xdr:spPr>
    </xdr:pic>
    <xdr:clientData/>
  </xdr:twoCellAnchor>
  <xdr:twoCellAnchor editAs="oneCell">
    <xdr:from>
      <xdr:col>4</xdr:col>
      <xdr:colOff>104140</xdr:colOff>
      <xdr:row>389</xdr:row>
      <xdr:rowOff>38735</xdr:rowOff>
    </xdr:from>
    <xdr:to>
      <xdr:col>4</xdr:col>
      <xdr:colOff>969010</xdr:colOff>
      <xdr:row>389</xdr:row>
      <xdr:rowOff>699770</xdr:rowOff>
    </xdr:to>
    <xdr:pic>
      <xdr:nvPicPr>
        <xdr:cNvPr id="185" name="图片 2818" descr="file:///\\1VE3FSM7FNP2JB4\i3D\JB\报价图片\220171.jpg"/>
        <xdr:cNvPicPr>
          <a:picLocks noChangeAspect="1"/>
        </xdr:cNvPicPr>
      </xdr:nvPicPr>
      <xdr:blipFill>
        <a:blip r:embed="rId113"/>
        <a:stretch>
          <a:fillRect/>
        </a:stretch>
      </xdr:blipFill>
      <xdr:spPr>
        <a:xfrm>
          <a:off x="6922135" y="293897685"/>
          <a:ext cx="864870" cy="661035"/>
        </a:xfrm>
        <a:prstGeom prst="rect">
          <a:avLst/>
        </a:prstGeom>
        <a:noFill/>
        <a:ln w="9525">
          <a:noFill/>
        </a:ln>
      </xdr:spPr>
    </xdr:pic>
    <xdr:clientData/>
  </xdr:twoCellAnchor>
  <xdr:twoCellAnchor editAs="oneCell">
    <xdr:from>
      <xdr:col>4</xdr:col>
      <xdr:colOff>104140</xdr:colOff>
      <xdr:row>390</xdr:row>
      <xdr:rowOff>95250</xdr:rowOff>
    </xdr:from>
    <xdr:to>
      <xdr:col>4</xdr:col>
      <xdr:colOff>969010</xdr:colOff>
      <xdr:row>390</xdr:row>
      <xdr:rowOff>640080</xdr:rowOff>
    </xdr:to>
    <xdr:pic>
      <xdr:nvPicPr>
        <xdr:cNvPr id="186" name="图片 3254" descr="file:///\\1VE3FSM7FNP2JB4\i3D\JB\报价图片\221654.jpg"/>
        <xdr:cNvPicPr>
          <a:picLocks noChangeAspect="1"/>
        </xdr:cNvPicPr>
      </xdr:nvPicPr>
      <xdr:blipFill>
        <a:blip r:embed="rId136"/>
        <a:stretch>
          <a:fillRect/>
        </a:stretch>
      </xdr:blipFill>
      <xdr:spPr>
        <a:xfrm>
          <a:off x="6922135" y="294716200"/>
          <a:ext cx="864870" cy="544830"/>
        </a:xfrm>
        <a:prstGeom prst="rect">
          <a:avLst/>
        </a:prstGeom>
        <a:noFill/>
        <a:ln w="9525">
          <a:noFill/>
        </a:ln>
      </xdr:spPr>
    </xdr:pic>
    <xdr:clientData/>
  </xdr:twoCellAnchor>
  <xdr:twoCellAnchor editAs="oneCell">
    <xdr:from>
      <xdr:col>4</xdr:col>
      <xdr:colOff>104140</xdr:colOff>
      <xdr:row>391</xdr:row>
      <xdr:rowOff>95250</xdr:rowOff>
    </xdr:from>
    <xdr:to>
      <xdr:col>4</xdr:col>
      <xdr:colOff>969010</xdr:colOff>
      <xdr:row>391</xdr:row>
      <xdr:rowOff>640080</xdr:rowOff>
    </xdr:to>
    <xdr:pic>
      <xdr:nvPicPr>
        <xdr:cNvPr id="187" name="图片 3255" descr="file:///\\1VE3FSM7FNP2JB4\i3D\JB\报价图片\221654.jpg"/>
        <xdr:cNvPicPr>
          <a:picLocks noChangeAspect="1"/>
        </xdr:cNvPicPr>
      </xdr:nvPicPr>
      <xdr:blipFill>
        <a:blip r:embed="rId136"/>
        <a:stretch>
          <a:fillRect/>
        </a:stretch>
      </xdr:blipFill>
      <xdr:spPr>
        <a:xfrm>
          <a:off x="6922135" y="295478200"/>
          <a:ext cx="864870" cy="544830"/>
        </a:xfrm>
        <a:prstGeom prst="rect">
          <a:avLst/>
        </a:prstGeom>
        <a:noFill/>
        <a:ln w="9525">
          <a:noFill/>
        </a:ln>
      </xdr:spPr>
    </xdr:pic>
    <xdr:clientData/>
  </xdr:twoCellAnchor>
  <xdr:twoCellAnchor editAs="oneCell">
    <xdr:from>
      <xdr:col>4</xdr:col>
      <xdr:colOff>104140</xdr:colOff>
      <xdr:row>392</xdr:row>
      <xdr:rowOff>95250</xdr:rowOff>
    </xdr:from>
    <xdr:to>
      <xdr:col>4</xdr:col>
      <xdr:colOff>969010</xdr:colOff>
      <xdr:row>392</xdr:row>
      <xdr:rowOff>640080</xdr:rowOff>
    </xdr:to>
    <xdr:pic>
      <xdr:nvPicPr>
        <xdr:cNvPr id="188" name="图片 3256" descr="file:///\\1VE3FSM7FNP2JB4\i3D\JB\报价图片\221654.jpg"/>
        <xdr:cNvPicPr>
          <a:picLocks noChangeAspect="1"/>
        </xdr:cNvPicPr>
      </xdr:nvPicPr>
      <xdr:blipFill>
        <a:blip r:embed="rId136"/>
        <a:stretch>
          <a:fillRect/>
        </a:stretch>
      </xdr:blipFill>
      <xdr:spPr>
        <a:xfrm>
          <a:off x="6922135" y="296240200"/>
          <a:ext cx="864870" cy="544830"/>
        </a:xfrm>
        <a:prstGeom prst="rect">
          <a:avLst/>
        </a:prstGeom>
        <a:noFill/>
        <a:ln w="9525">
          <a:noFill/>
        </a:ln>
      </xdr:spPr>
    </xdr:pic>
    <xdr:clientData/>
  </xdr:twoCellAnchor>
  <xdr:twoCellAnchor editAs="oneCell">
    <xdr:from>
      <xdr:col>4</xdr:col>
      <xdr:colOff>104140</xdr:colOff>
      <xdr:row>393</xdr:row>
      <xdr:rowOff>80645</xdr:rowOff>
    </xdr:from>
    <xdr:to>
      <xdr:col>4</xdr:col>
      <xdr:colOff>969010</xdr:colOff>
      <xdr:row>393</xdr:row>
      <xdr:rowOff>654685</xdr:rowOff>
    </xdr:to>
    <xdr:pic>
      <xdr:nvPicPr>
        <xdr:cNvPr id="189" name="图片 3316" descr="file:///\\1VE3FSM7FNP2JB4\i3D\JB\报价图片\221968.jpg"/>
        <xdr:cNvPicPr>
          <a:picLocks noChangeAspect="1"/>
        </xdr:cNvPicPr>
      </xdr:nvPicPr>
      <xdr:blipFill>
        <a:blip r:embed="rId137"/>
        <a:stretch>
          <a:fillRect/>
        </a:stretch>
      </xdr:blipFill>
      <xdr:spPr>
        <a:xfrm>
          <a:off x="6922135" y="296987595"/>
          <a:ext cx="864870" cy="574040"/>
        </a:xfrm>
        <a:prstGeom prst="rect">
          <a:avLst/>
        </a:prstGeom>
        <a:noFill/>
        <a:ln w="9525">
          <a:noFill/>
        </a:ln>
      </xdr:spPr>
    </xdr:pic>
    <xdr:clientData/>
  </xdr:twoCellAnchor>
  <xdr:twoCellAnchor editAs="oneCell">
    <xdr:from>
      <xdr:col>4</xdr:col>
      <xdr:colOff>104140</xdr:colOff>
      <xdr:row>394</xdr:row>
      <xdr:rowOff>130810</xdr:rowOff>
    </xdr:from>
    <xdr:to>
      <xdr:col>4</xdr:col>
      <xdr:colOff>969010</xdr:colOff>
      <xdr:row>394</xdr:row>
      <xdr:rowOff>604520</xdr:rowOff>
    </xdr:to>
    <xdr:pic>
      <xdr:nvPicPr>
        <xdr:cNvPr id="190" name="图片 2875" descr="file:///\\1VE3FSM7FNP2JB4\i3D\JB\报价图片\220478.jpg"/>
        <xdr:cNvPicPr>
          <a:picLocks noChangeAspect="1"/>
        </xdr:cNvPicPr>
      </xdr:nvPicPr>
      <xdr:blipFill>
        <a:blip r:embed="rId138"/>
        <a:stretch>
          <a:fillRect/>
        </a:stretch>
      </xdr:blipFill>
      <xdr:spPr>
        <a:xfrm>
          <a:off x="6922135" y="297799760"/>
          <a:ext cx="864870" cy="473710"/>
        </a:xfrm>
        <a:prstGeom prst="rect">
          <a:avLst/>
        </a:prstGeom>
        <a:noFill/>
        <a:ln w="9525">
          <a:noFill/>
        </a:ln>
      </xdr:spPr>
    </xdr:pic>
    <xdr:clientData/>
  </xdr:twoCellAnchor>
  <xdr:twoCellAnchor editAs="oneCell">
    <xdr:from>
      <xdr:col>4</xdr:col>
      <xdr:colOff>104140</xdr:colOff>
      <xdr:row>395</xdr:row>
      <xdr:rowOff>130810</xdr:rowOff>
    </xdr:from>
    <xdr:to>
      <xdr:col>4</xdr:col>
      <xdr:colOff>969010</xdr:colOff>
      <xdr:row>395</xdr:row>
      <xdr:rowOff>604520</xdr:rowOff>
    </xdr:to>
    <xdr:pic>
      <xdr:nvPicPr>
        <xdr:cNvPr id="191" name="图片 2877" descr="file:///\\1VE3FSM7FNP2JB4\i3D\JB\报价图片\220478.jpg"/>
        <xdr:cNvPicPr>
          <a:picLocks noChangeAspect="1"/>
        </xdr:cNvPicPr>
      </xdr:nvPicPr>
      <xdr:blipFill>
        <a:blip r:embed="rId138"/>
        <a:stretch>
          <a:fillRect/>
        </a:stretch>
      </xdr:blipFill>
      <xdr:spPr>
        <a:xfrm>
          <a:off x="6922135" y="298561760"/>
          <a:ext cx="864870" cy="473710"/>
        </a:xfrm>
        <a:prstGeom prst="rect">
          <a:avLst/>
        </a:prstGeom>
        <a:noFill/>
        <a:ln w="9525">
          <a:noFill/>
        </a:ln>
      </xdr:spPr>
    </xdr:pic>
    <xdr:clientData/>
  </xdr:twoCellAnchor>
  <xdr:twoCellAnchor editAs="oneCell">
    <xdr:from>
      <xdr:col>4</xdr:col>
      <xdr:colOff>104140</xdr:colOff>
      <xdr:row>396</xdr:row>
      <xdr:rowOff>130810</xdr:rowOff>
    </xdr:from>
    <xdr:to>
      <xdr:col>4</xdr:col>
      <xdr:colOff>969010</xdr:colOff>
      <xdr:row>396</xdr:row>
      <xdr:rowOff>604520</xdr:rowOff>
    </xdr:to>
    <xdr:pic>
      <xdr:nvPicPr>
        <xdr:cNvPr id="192" name="图片 2879" descr="file:///\\1VE3FSM7FNP2JB4\i3D\JB\报价图片\220478.jpg"/>
        <xdr:cNvPicPr>
          <a:picLocks noChangeAspect="1"/>
        </xdr:cNvPicPr>
      </xdr:nvPicPr>
      <xdr:blipFill>
        <a:blip r:embed="rId138"/>
        <a:stretch>
          <a:fillRect/>
        </a:stretch>
      </xdr:blipFill>
      <xdr:spPr>
        <a:xfrm>
          <a:off x="6922135" y="299323760"/>
          <a:ext cx="864870" cy="473710"/>
        </a:xfrm>
        <a:prstGeom prst="rect">
          <a:avLst/>
        </a:prstGeom>
        <a:noFill/>
        <a:ln w="9525">
          <a:noFill/>
        </a:ln>
      </xdr:spPr>
    </xdr:pic>
    <xdr:clientData/>
  </xdr:twoCellAnchor>
  <xdr:twoCellAnchor editAs="oneCell">
    <xdr:from>
      <xdr:col>4</xdr:col>
      <xdr:colOff>104140</xdr:colOff>
      <xdr:row>397</xdr:row>
      <xdr:rowOff>130810</xdr:rowOff>
    </xdr:from>
    <xdr:to>
      <xdr:col>4</xdr:col>
      <xdr:colOff>969010</xdr:colOff>
      <xdr:row>397</xdr:row>
      <xdr:rowOff>604520</xdr:rowOff>
    </xdr:to>
    <xdr:pic>
      <xdr:nvPicPr>
        <xdr:cNvPr id="193" name="图片 2879" descr="file:///\\1VE3FSM7FNP2JB4\i3D\JB\报价图片\220478.jpg"/>
        <xdr:cNvPicPr>
          <a:picLocks noChangeAspect="1"/>
        </xdr:cNvPicPr>
      </xdr:nvPicPr>
      <xdr:blipFill>
        <a:blip r:embed="rId138"/>
        <a:stretch>
          <a:fillRect/>
        </a:stretch>
      </xdr:blipFill>
      <xdr:spPr>
        <a:xfrm>
          <a:off x="6922135" y="300085760"/>
          <a:ext cx="864870" cy="473710"/>
        </a:xfrm>
        <a:prstGeom prst="rect">
          <a:avLst/>
        </a:prstGeom>
        <a:noFill/>
        <a:ln w="9525">
          <a:noFill/>
        </a:ln>
      </xdr:spPr>
    </xdr:pic>
    <xdr:clientData/>
  </xdr:twoCellAnchor>
  <xdr:twoCellAnchor editAs="oneCell">
    <xdr:from>
      <xdr:col>4</xdr:col>
      <xdr:colOff>104140</xdr:colOff>
      <xdr:row>398</xdr:row>
      <xdr:rowOff>130810</xdr:rowOff>
    </xdr:from>
    <xdr:to>
      <xdr:col>4</xdr:col>
      <xdr:colOff>969010</xdr:colOff>
      <xdr:row>398</xdr:row>
      <xdr:rowOff>604520</xdr:rowOff>
    </xdr:to>
    <xdr:pic>
      <xdr:nvPicPr>
        <xdr:cNvPr id="194" name="图片 2881" descr="file:///\\1VE3FSM7FNP2JB4\i3D\JB\报价图片\220478.jpg"/>
        <xdr:cNvPicPr>
          <a:picLocks noChangeAspect="1"/>
        </xdr:cNvPicPr>
      </xdr:nvPicPr>
      <xdr:blipFill>
        <a:blip r:embed="rId138"/>
        <a:stretch>
          <a:fillRect/>
        </a:stretch>
      </xdr:blipFill>
      <xdr:spPr>
        <a:xfrm>
          <a:off x="6922135" y="300847760"/>
          <a:ext cx="864870" cy="473710"/>
        </a:xfrm>
        <a:prstGeom prst="rect">
          <a:avLst/>
        </a:prstGeom>
        <a:noFill/>
        <a:ln w="9525">
          <a:noFill/>
        </a:ln>
      </xdr:spPr>
    </xdr:pic>
    <xdr:clientData/>
  </xdr:twoCellAnchor>
  <xdr:twoCellAnchor editAs="oneCell">
    <xdr:from>
      <xdr:col>4</xdr:col>
      <xdr:colOff>104140</xdr:colOff>
      <xdr:row>399</xdr:row>
      <xdr:rowOff>121920</xdr:rowOff>
    </xdr:from>
    <xdr:to>
      <xdr:col>4</xdr:col>
      <xdr:colOff>969010</xdr:colOff>
      <xdr:row>399</xdr:row>
      <xdr:rowOff>615950</xdr:rowOff>
    </xdr:to>
    <xdr:pic>
      <xdr:nvPicPr>
        <xdr:cNvPr id="195" name="图片 2895" descr="file:///\\1VE3FSM7FNP2JB4\i3D\JB\报价图片\220498.jpg"/>
        <xdr:cNvPicPr>
          <a:picLocks noChangeAspect="1"/>
        </xdr:cNvPicPr>
      </xdr:nvPicPr>
      <xdr:blipFill>
        <a:blip r:embed="rId139"/>
        <a:stretch>
          <a:fillRect/>
        </a:stretch>
      </xdr:blipFill>
      <xdr:spPr>
        <a:xfrm>
          <a:off x="6922135" y="301600870"/>
          <a:ext cx="864870" cy="494030"/>
        </a:xfrm>
        <a:prstGeom prst="rect">
          <a:avLst/>
        </a:prstGeom>
        <a:noFill/>
        <a:ln w="9525">
          <a:noFill/>
        </a:ln>
      </xdr:spPr>
    </xdr:pic>
    <xdr:clientData/>
  </xdr:twoCellAnchor>
  <xdr:twoCellAnchor editAs="oneCell">
    <xdr:from>
      <xdr:col>4</xdr:col>
      <xdr:colOff>104140</xdr:colOff>
      <xdr:row>400</xdr:row>
      <xdr:rowOff>80645</xdr:rowOff>
    </xdr:from>
    <xdr:to>
      <xdr:col>4</xdr:col>
      <xdr:colOff>969010</xdr:colOff>
      <xdr:row>400</xdr:row>
      <xdr:rowOff>654685</xdr:rowOff>
    </xdr:to>
    <xdr:pic>
      <xdr:nvPicPr>
        <xdr:cNvPr id="196" name="图片 2908" descr="file:///\\1VE3FSM7FNP2JB4\i3D\JB\报价图片\220527.jpg"/>
        <xdr:cNvPicPr>
          <a:picLocks noChangeAspect="1"/>
        </xdr:cNvPicPr>
      </xdr:nvPicPr>
      <xdr:blipFill>
        <a:blip r:embed="rId140"/>
        <a:stretch>
          <a:fillRect/>
        </a:stretch>
      </xdr:blipFill>
      <xdr:spPr>
        <a:xfrm>
          <a:off x="6922135" y="302321595"/>
          <a:ext cx="864870" cy="574040"/>
        </a:xfrm>
        <a:prstGeom prst="rect">
          <a:avLst/>
        </a:prstGeom>
        <a:noFill/>
        <a:ln w="9525">
          <a:noFill/>
        </a:ln>
      </xdr:spPr>
    </xdr:pic>
    <xdr:clientData/>
  </xdr:twoCellAnchor>
  <xdr:twoCellAnchor editAs="oneCell">
    <xdr:from>
      <xdr:col>4</xdr:col>
      <xdr:colOff>104140</xdr:colOff>
      <xdr:row>407</xdr:row>
      <xdr:rowOff>80645</xdr:rowOff>
    </xdr:from>
    <xdr:to>
      <xdr:col>4</xdr:col>
      <xdr:colOff>969010</xdr:colOff>
      <xdr:row>407</xdr:row>
      <xdr:rowOff>654685</xdr:rowOff>
    </xdr:to>
    <xdr:pic>
      <xdr:nvPicPr>
        <xdr:cNvPr id="197" name="图片 2947" descr="file:///\\1VE3FSM7FNP2JB4\i3D\JB\报价图片\220604.jpg"/>
        <xdr:cNvPicPr>
          <a:picLocks noChangeAspect="1"/>
        </xdr:cNvPicPr>
      </xdr:nvPicPr>
      <xdr:blipFill>
        <a:blip r:embed="rId141"/>
        <a:stretch>
          <a:fillRect/>
        </a:stretch>
      </xdr:blipFill>
      <xdr:spPr>
        <a:xfrm>
          <a:off x="6922135" y="307655595"/>
          <a:ext cx="864870" cy="574040"/>
        </a:xfrm>
        <a:prstGeom prst="rect">
          <a:avLst/>
        </a:prstGeom>
        <a:noFill/>
        <a:ln w="9525">
          <a:noFill/>
        </a:ln>
      </xdr:spPr>
    </xdr:pic>
    <xdr:clientData/>
  </xdr:twoCellAnchor>
  <xdr:twoCellAnchor editAs="oneCell">
    <xdr:from>
      <xdr:col>4</xdr:col>
      <xdr:colOff>104140</xdr:colOff>
      <xdr:row>408</xdr:row>
      <xdr:rowOff>80645</xdr:rowOff>
    </xdr:from>
    <xdr:to>
      <xdr:col>4</xdr:col>
      <xdr:colOff>969010</xdr:colOff>
      <xdr:row>408</xdr:row>
      <xdr:rowOff>654685</xdr:rowOff>
    </xdr:to>
    <xdr:pic>
      <xdr:nvPicPr>
        <xdr:cNvPr id="198" name="图片 2949" descr="file:///\\1VE3FSM7FNP2JB4\i3D\JB\报价图片\220604.jpg"/>
        <xdr:cNvPicPr>
          <a:picLocks noChangeAspect="1"/>
        </xdr:cNvPicPr>
      </xdr:nvPicPr>
      <xdr:blipFill>
        <a:blip r:embed="rId141"/>
        <a:stretch>
          <a:fillRect/>
        </a:stretch>
      </xdr:blipFill>
      <xdr:spPr>
        <a:xfrm>
          <a:off x="6922135" y="308417595"/>
          <a:ext cx="864870" cy="574040"/>
        </a:xfrm>
        <a:prstGeom prst="rect">
          <a:avLst/>
        </a:prstGeom>
        <a:noFill/>
        <a:ln w="9525">
          <a:noFill/>
        </a:ln>
      </xdr:spPr>
    </xdr:pic>
    <xdr:clientData/>
  </xdr:twoCellAnchor>
  <xdr:twoCellAnchor editAs="oneCell">
    <xdr:from>
      <xdr:col>4</xdr:col>
      <xdr:colOff>104140</xdr:colOff>
      <xdr:row>409</xdr:row>
      <xdr:rowOff>80645</xdr:rowOff>
    </xdr:from>
    <xdr:to>
      <xdr:col>4</xdr:col>
      <xdr:colOff>969010</xdr:colOff>
      <xdr:row>409</xdr:row>
      <xdr:rowOff>654685</xdr:rowOff>
    </xdr:to>
    <xdr:pic>
      <xdr:nvPicPr>
        <xdr:cNvPr id="199" name="图片 2950" descr="file:///\\1VE3FSM7FNP2JB4\i3D\JB\报价图片\220604.jpg"/>
        <xdr:cNvPicPr>
          <a:picLocks noChangeAspect="1"/>
        </xdr:cNvPicPr>
      </xdr:nvPicPr>
      <xdr:blipFill>
        <a:blip r:embed="rId141"/>
        <a:stretch>
          <a:fillRect/>
        </a:stretch>
      </xdr:blipFill>
      <xdr:spPr>
        <a:xfrm>
          <a:off x="6922135" y="309179595"/>
          <a:ext cx="864870" cy="574040"/>
        </a:xfrm>
        <a:prstGeom prst="rect">
          <a:avLst/>
        </a:prstGeom>
        <a:noFill/>
        <a:ln w="9525">
          <a:noFill/>
        </a:ln>
      </xdr:spPr>
    </xdr:pic>
    <xdr:clientData/>
  </xdr:twoCellAnchor>
  <xdr:twoCellAnchor editAs="oneCell">
    <xdr:from>
      <xdr:col>4</xdr:col>
      <xdr:colOff>102235</xdr:colOff>
      <xdr:row>410</xdr:row>
      <xdr:rowOff>0</xdr:rowOff>
    </xdr:from>
    <xdr:to>
      <xdr:col>4</xdr:col>
      <xdr:colOff>967105</xdr:colOff>
      <xdr:row>410</xdr:row>
      <xdr:rowOff>520700</xdr:rowOff>
    </xdr:to>
    <xdr:pic>
      <xdr:nvPicPr>
        <xdr:cNvPr id="200" name="图片 2991" descr="file:///\\1VE3FSM7FNP2JB4\i3D\JB\报价图片\220751.jpg"/>
        <xdr:cNvPicPr>
          <a:picLocks noChangeAspect="1"/>
        </xdr:cNvPicPr>
      </xdr:nvPicPr>
      <xdr:blipFill>
        <a:blip r:embed="rId142"/>
        <a:stretch>
          <a:fillRect/>
        </a:stretch>
      </xdr:blipFill>
      <xdr:spPr>
        <a:xfrm>
          <a:off x="6920230" y="309860950"/>
          <a:ext cx="864870" cy="520700"/>
        </a:xfrm>
        <a:prstGeom prst="rect">
          <a:avLst/>
        </a:prstGeom>
        <a:noFill/>
        <a:ln w="9525">
          <a:noFill/>
        </a:ln>
      </xdr:spPr>
    </xdr:pic>
    <xdr:clientData/>
  </xdr:twoCellAnchor>
  <xdr:twoCellAnchor editAs="oneCell">
    <xdr:from>
      <xdr:col>4</xdr:col>
      <xdr:colOff>104140</xdr:colOff>
      <xdr:row>415</xdr:row>
      <xdr:rowOff>86360</xdr:rowOff>
    </xdr:from>
    <xdr:to>
      <xdr:col>4</xdr:col>
      <xdr:colOff>969010</xdr:colOff>
      <xdr:row>415</xdr:row>
      <xdr:rowOff>648970</xdr:rowOff>
    </xdr:to>
    <xdr:pic>
      <xdr:nvPicPr>
        <xdr:cNvPr id="201" name="图片 3122" descr="file:///\\1VE3FSM7FNP2JB4\i3D\JB\报价图片\221100.jpg"/>
        <xdr:cNvPicPr>
          <a:picLocks noChangeAspect="1"/>
        </xdr:cNvPicPr>
      </xdr:nvPicPr>
      <xdr:blipFill>
        <a:blip r:embed="rId143"/>
        <a:stretch>
          <a:fillRect/>
        </a:stretch>
      </xdr:blipFill>
      <xdr:spPr>
        <a:xfrm>
          <a:off x="6922135" y="313757310"/>
          <a:ext cx="864870" cy="562610"/>
        </a:xfrm>
        <a:prstGeom prst="rect">
          <a:avLst/>
        </a:prstGeom>
        <a:noFill/>
        <a:ln w="9525">
          <a:noFill/>
        </a:ln>
      </xdr:spPr>
    </xdr:pic>
    <xdr:clientData/>
  </xdr:twoCellAnchor>
  <xdr:twoCellAnchor editAs="oneCell">
    <xdr:from>
      <xdr:col>4</xdr:col>
      <xdr:colOff>104140</xdr:colOff>
      <xdr:row>416</xdr:row>
      <xdr:rowOff>86360</xdr:rowOff>
    </xdr:from>
    <xdr:to>
      <xdr:col>4</xdr:col>
      <xdr:colOff>969010</xdr:colOff>
      <xdr:row>416</xdr:row>
      <xdr:rowOff>648970</xdr:rowOff>
    </xdr:to>
    <xdr:pic>
      <xdr:nvPicPr>
        <xdr:cNvPr id="202" name="图片 3121" descr="file:///\\1VE3FSM7FNP2JB4\i3D\JB\报价图片\221100.jpg"/>
        <xdr:cNvPicPr>
          <a:picLocks noChangeAspect="1"/>
        </xdr:cNvPicPr>
      </xdr:nvPicPr>
      <xdr:blipFill>
        <a:blip r:embed="rId143"/>
        <a:stretch>
          <a:fillRect/>
        </a:stretch>
      </xdr:blipFill>
      <xdr:spPr>
        <a:xfrm>
          <a:off x="6922135" y="314519310"/>
          <a:ext cx="864870" cy="562610"/>
        </a:xfrm>
        <a:prstGeom prst="rect">
          <a:avLst/>
        </a:prstGeom>
        <a:noFill/>
        <a:ln w="9525">
          <a:noFill/>
        </a:ln>
      </xdr:spPr>
    </xdr:pic>
    <xdr:clientData/>
  </xdr:twoCellAnchor>
  <xdr:twoCellAnchor editAs="oneCell">
    <xdr:from>
      <xdr:col>4</xdr:col>
      <xdr:colOff>104140</xdr:colOff>
      <xdr:row>417</xdr:row>
      <xdr:rowOff>86360</xdr:rowOff>
    </xdr:from>
    <xdr:to>
      <xdr:col>4</xdr:col>
      <xdr:colOff>969010</xdr:colOff>
      <xdr:row>417</xdr:row>
      <xdr:rowOff>648970</xdr:rowOff>
    </xdr:to>
    <xdr:pic>
      <xdr:nvPicPr>
        <xdr:cNvPr id="203" name="图片 3120" descr="file:///\\1VE3FSM7FNP2JB4\i3D\JB\报价图片\221100.jpg"/>
        <xdr:cNvPicPr>
          <a:picLocks noChangeAspect="1"/>
        </xdr:cNvPicPr>
      </xdr:nvPicPr>
      <xdr:blipFill>
        <a:blip r:embed="rId143"/>
        <a:stretch>
          <a:fillRect/>
        </a:stretch>
      </xdr:blipFill>
      <xdr:spPr>
        <a:xfrm>
          <a:off x="6922135" y="315281310"/>
          <a:ext cx="864870" cy="562610"/>
        </a:xfrm>
        <a:prstGeom prst="rect">
          <a:avLst/>
        </a:prstGeom>
        <a:noFill/>
        <a:ln w="9525">
          <a:noFill/>
        </a:ln>
      </xdr:spPr>
    </xdr:pic>
    <xdr:clientData/>
  </xdr:twoCellAnchor>
  <xdr:twoCellAnchor editAs="oneCell">
    <xdr:from>
      <xdr:col>4</xdr:col>
      <xdr:colOff>104140</xdr:colOff>
      <xdr:row>418</xdr:row>
      <xdr:rowOff>26670</xdr:rowOff>
    </xdr:from>
    <xdr:to>
      <xdr:col>4</xdr:col>
      <xdr:colOff>969010</xdr:colOff>
      <xdr:row>418</xdr:row>
      <xdr:rowOff>711200</xdr:rowOff>
    </xdr:to>
    <xdr:pic>
      <xdr:nvPicPr>
        <xdr:cNvPr id="204" name="图片 3340" descr="file:///\\1VE3FSM7FNP2JB4\i3D\JB\报价图片\222070.jpg"/>
        <xdr:cNvPicPr>
          <a:picLocks noChangeAspect="1"/>
        </xdr:cNvPicPr>
      </xdr:nvPicPr>
      <xdr:blipFill>
        <a:blip r:embed="rId144"/>
        <a:stretch>
          <a:fillRect/>
        </a:stretch>
      </xdr:blipFill>
      <xdr:spPr>
        <a:xfrm>
          <a:off x="6922135" y="315983620"/>
          <a:ext cx="864870" cy="684530"/>
        </a:xfrm>
        <a:prstGeom prst="rect">
          <a:avLst/>
        </a:prstGeom>
        <a:noFill/>
        <a:ln w="9525">
          <a:noFill/>
        </a:ln>
      </xdr:spPr>
    </xdr:pic>
    <xdr:clientData/>
  </xdr:twoCellAnchor>
  <xdr:twoCellAnchor editAs="oneCell">
    <xdr:from>
      <xdr:col>4</xdr:col>
      <xdr:colOff>104140</xdr:colOff>
      <xdr:row>419</xdr:row>
      <xdr:rowOff>26670</xdr:rowOff>
    </xdr:from>
    <xdr:to>
      <xdr:col>4</xdr:col>
      <xdr:colOff>969010</xdr:colOff>
      <xdr:row>419</xdr:row>
      <xdr:rowOff>711200</xdr:rowOff>
    </xdr:to>
    <xdr:pic>
      <xdr:nvPicPr>
        <xdr:cNvPr id="205" name="图片 3342" descr="file:///\\1VE3FSM7FNP2JB4\i3D\JB\报价图片\222070.jpg"/>
        <xdr:cNvPicPr>
          <a:picLocks noChangeAspect="1"/>
        </xdr:cNvPicPr>
      </xdr:nvPicPr>
      <xdr:blipFill>
        <a:blip r:embed="rId144"/>
        <a:stretch>
          <a:fillRect/>
        </a:stretch>
      </xdr:blipFill>
      <xdr:spPr>
        <a:xfrm>
          <a:off x="6922135" y="316745620"/>
          <a:ext cx="864870" cy="684530"/>
        </a:xfrm>
        <a:prstGeom prst="rect">
          <a:avLst/>
        </a:prstGeom>
        <a:noFill/>
        <a:ln w="9525">
          <a:noFill/>
        </a:ln>
      </xdr:spPr>
    </xdr:pic>
    <xdr:clientData/>
  </xdr:twoCellAnchor>
  <xdr:twoCellAnchor editAs="oneCell">
    <xdr:from>
      <xdr:col>4</xdr:col>
      <xdr:colOff>104140</xdr:colOff>
      <xdr:row>420</xdr:row>
      <xdr:rowOff>74295</xdr:rowOff>
    </xdr:from>
    <xdr:to>
      <xdr:col>4</xdr:col>
      <xdr:colOff>969010</xdr:colOff>
      <xdr:row>420</xdr:row>
      <xdr:rowOff>661035</xdr:rowOff>
    </xdr:to>
    <xdr:pic>
      <xdr:nvPicPr>
        <xdr:cNvPr id="206" name="图片 3443" descr="file:///\\1VE3FSM7FNP2JB4\i3D\JB\报价图片\222343.jpg"/>
        <xdr:cNvPicPr>
          <a:picLocks noChangeAspect="1"/>
        </xdr:cNvPicPr>
      </xdr:nvPicPr>
      <xdr:blipFill>
        <a:blip r:embed="rId145"/>
        <a:stretch>
          <a:fillRect/>
        </a:stretch>
      </xdr:blipFill>
      <xdr:spPr>
        <a:xfrm>
          <a:off x="6922135" y="317555245"/>
          <a:ext cx="864870" cy="586740"/>
        </a:xfrm>
        <a:prstGeom prst="rect">
          <a:avLst/>
        </a:prstGeom>
        <a:noFill/>
        <a:ln w="9525">
          <a:noFill/>
        </a:ln>
      </xdr:spPr>
    </xdr:pic>
    <xdr:clientData/>
  </xdr:twoCellAnchor>
  <xdr:twoCellAnchor editAs="oneCell">
    <xdr:from>
      <xdr:col>4</xdr:col>
      <xdr:colOff>104140</xdr:colOff>
      <xdr:row>421</xdr:row>
      <xdr:rowOff>86360</xdr:rowOff>
    </xdr:from>
    <xdr:to>
      <xdr:col>4</xdr:col>
      <xdr:colOff>969010</xdr:colOff>
      <xdr:row>421</xdr:row>
      <xdr:rowOff>648970</xdr:rowOff>
    </xdr:to>
    <xdr:pic>
      <xdr:nvPicPr>
        <xdr:cNvPr id="207" name="图片 3444" descr="file:///\\1VE3FSM7FNP2JB4\i3D\JB\报价图片\222346.jpg"/>
        <xdr:cNvPicPr>
          <a:picLocks noChangeAspect="1"/>
        </xdr:cNvPicPr>
      </xdr:nvPicPr>
      <xdr:blipFill>
        <a:blip r:embed="rId146"/>
        <a:stretch>
          <a:fillRect/>
        </a:stretch>
      </xdr:blipFill>
      <xdr:spPr>
        <a:xfrm>
          <a:off x="6922135" y="318329310"/>
          <a:ext cx="864870" cy="562610"/>
        </a:xfrm>
        <a:prstGeom prst="rect">
          <a:avLst/>
        </a:prstGeom>
        <a:noFill/>
        <a:ln w="9525">
          <a:noFill/>
        </a:ln>
      </xdr:spPr>
    </xdr:pic>
    <xdr:clientData/>
  </xdr:twoCellAnchor>
  <xdr:twoCellAnchor editAs="oneCell">
    <xdr:from>
      <xdr:col>4</xdr:col>
      <xdr:colOff>203835</xdr:colOff>
      <xdr:row>422</xdr:row>
      <xdr:rowOff>12065</xdr:rowOff>
    </xdr:from>
    <xdr:to>
      <xdr:col>4</xdr:col>
      <xdr:colOff>869315</xdr:colOff>
      <xdr:row>422</xdr:row>
      <xdr:rowOff>723265</xdr:rowOff>
    </xdr:to>
    <xdr:pic>
      <xdr:nvPicPr>
        <xdr:cNvPr id="208" name="图片 3338" descr="file:///\\1VE3FSM7FNP2JB4\i3D\JB\报价图片\222056.jpg"/>
        <xdr:cNvPicPr>
          <a:picLocks noChangeAspect="1"/>
        </xdr:cNvPicPr>
      </xdr:nvPicPr>
      <xdr:blipFill>
        <a:blip r:embed="rId147"/>
        <a:stretch>
          <a:fillRect/>
        </a:stretch>
      </xdr:blipFill>
      <xdr:spPr>
        <a:xfrm>
          <a:off x="7021830" y="319017015"/>
          <a:ext cx="665480" cy="711200"/>
        </a:xfrm>
        <a:prstGeom prst="rect">
          <a:avLst/>
        </a:prstGeom>
        <a:noFill/>
        <a:ln w="9525">
          <a:noFill/>
        </a:ln>
      </xdr:spPr>
    </xdr:pic>
    <xdr:clientData/>
  </xdr:twoCellAnchor>
  <xdr:twoCellAnchor editAs="oneCell">
    <xdr:from>
      <xdr:col>4</xdr:col>
      <xdr:colOff>144780</xdr:colOff>
      <xdr:row>423</xdr:row>
      <xdr:rowOff>12065</xdr:rowOff>
    </xdr:from>
    <xdr:to>
      <xdr:col>4</xdr:col>
      <xdr:colOff>928370</xdr:colOff>
      <xdr:row>423</xdr:row>
      <xdr:rowOff>723265</xdr:rowOff>
    </xdr:to>
    <xdr:pic>
      <xdr:nvPicPr>
        <xdr:cNvPr id="209" name="图片 3656" descr="file:///\\1VE3FSM7FNP2JB4\i3D\JB\报价图片\222835.jpg"/>
        <xdr:cNvPicPr>
          <a:picLocks noChangeAspect="1"/>
        </xdr:cNvPicPr>
      </xdr:nvPicPr>
      <xdr:blipFill>
        <a:blip r:embed="rId148"/>
        <a:stretch>
          <a:fillRect/>
        </a:stretch>
      </xdr:blipFill>
      <xdr:spPr>
        <a:xfrm>
          <a:off x="6962775" y="319779015"/>
          <a:ext cx="783590" cy="711200"/>
        </a:xfrm>
        <a:prstGeom prst="rect">
          <a:avLst/>
        </a:prstGeom>
        <a:noFill/>
        <a:ln w="9525">
          <a:noFill/>
        </a:ln>
      </xdr:spPr>
    </xdr:pic>
    <xdr:clientData/>
  </xdr:twoCellAnchor>
  <xdr:twoCellAnchor editAs="oneCell">
    <xdr:from>
      <xdr:col>4</xdr:col>
      <xdr:colOff>182245</xdr:colOff>
      <xdr:row>425</xdr:row>
      <xdr:rowOff>35560</xdr:rowOff>
    </xdr:from>
    <xdr:to>
      <xdr:col>4</xdr:col>
      <xdr:colOff>890905</xdr:colOff>
      <xdr:row>425</xdr:row>
      <xdr:rowOff>720090</xdr:rowOff>
    </xdr:to>
    <xdr:pic>
      <xdr:nvPicPr>
        <xdr:cNvPr id="210" name="图片 17"/>
        <xdr:cNvPicPr>
          <a:picLocks noChangeAspect="1"/>
        </xdr:cNvPicPr>
      </xdr:nvPicPr>
      <xdr:blipFill>
        <a:blip r:embed="rId149"/>
        <a:stretch>
          <a:fillRect/>
        </a:stretch>
      </xdr:blipFill>
      <xdr:spPr>
        <a:xfrm>
          <a:off x="7000240" y="321326510"/>
          <a:ext cx="708660" cy="684530"/>
        </a:xfrm>
        <a:prstGeom prst="rect">
          <a:avLst/>
        </a:prstGeom>
        <a:noFill/>
        <a:ln w="9525">
          <a:noFill/>
        </a:ln>
      </xdr:spPr>
    </xdr:pic>
    <xdr:clientData/>
  </xdr:twoCellAnchor>
  <xdr:twoCellAnchor editAs="oneCell">
    <xdr:from>
      <xdr:col>4</xdr:col>
      <xdr:colOff>200660</xdr:colOff>
      <xdr:row>429</xdr:row>
      <xdr:rowOff>69850</xdr:rowOff>
    </xdr:from>
    <xdr:to>
      <xdr:col>4</xdr:col>
      <xdr:colOff>872490</xdr:colOff>
      <xdr:row>429</xdr:row>
      <xdr:rowOff>714375</xdr:rowOff>
    </xdr:to>
    <xdr:pic>
      <xdr:nvPicPr>
        <xdr:cNvPr id="211" name="图片 1122" descr="file:///\\1VE3FSM7FNP2JB4\i3D\JB\报价图片\112956.jpg"/>
        <xdr:cNvPicPr>
          <a:picLocks noChangeAspect="1"/>
        </xdr:cNvPicPr>
      </xdr:nvPicPr>
      <xdr:blipFill>
        <a:blip r:embed="rId95"/>
        <a:stretch>
          <a:fillRect/>
        </a:stretch>
      </xdr:blipFill>
      <xdr:spPr>
        <a:xfrm>
          <a:off x="7018655" y="324408800"/>
          <a:ext cx="671830" cy="644525"/>
        </a:xfrm>
        <a:prstGeom prst="rect">
          <a:avLst/>
        </a:prstGeom>
        <a:noFill/>
        <a:ln w="9525">
          <a:noFill/>
        </a:ln>
      </xdr:spPr>
    </xdr:pic>
    <xdr:clientData/>
  </xdr:twoCellAnchor>
  <xdr:twoCellAnchor editAs="oneCell">
    <xdr:from>
      <xdr:col>4</xdr:col>
      <xdr:colOff>188595</xdr:colOff>
      <xdr:row>430</xdr:row>
      <xdr:rowOff>182880</xdr:rowOff>
    </xdr:from>
    <xdr:to>
      <xdr:col>4</xdr:col>
      <xdr:colOff>883920</xdr:colOff>
      <xdr:row>430</xdr:row>
      <xdr:rowOff>635635</xdr:rowOff>
    </xdr:to>
    <xdr:pic>
      <xdr:nvPicPr>
        <xdr:cNvPr id="212" name="图片 211"/>
        <xdr:cNvPicPr>
          <a:picLocks noChangeAspect="1"/>
        </xdr:cNvPicPr>
      </xdr:nvPicPr>
      <xdr:blipFill>
        <a:blip r:embed="rId150"/>
        <a:stretch>
          <a:fillRect/>
        </a:stretch>
      </xdr:blipFill>
      <xdr:spPr>
        <a:xfrm>
          <a:off x="7006590" y="325283830"/>
          <a:ext cx="695325" cy="452755"/>
        </a:xfrm>
        <a:prstGeom prst="rect">
          <a:avLst/>
        </a:prstGeom>
        <a:noFill/>
        <a:ln w="9525">
          <a:noFill/>
        </a:ln>
      </xdr:spPr>
    </xdr:pic>
    <xdr:clientData/>
  </xdr:twoCellAnchor>
  <xdr:twoCellAnchor editAs="oneCell">
    <xdr:from>
      <xdr:col>4</xdr:col>
      <xdr:colOff>330835</xdr:colOff>
      <xdr:row>431</xdr:row>
      <xdr:rowOff>14605</xdr:rowOff>
    </xdr:from>
    <xdr:to>
      <xdr:col>4</xdr:col>
      <xdr:colOff>742315</xdr:colOff>
      <xdr:row>431</xdr:row>
      <xdr:rowOff>708660</xdr:rowOff>
    </xdr:to>
    <xdr:pic>
      <xdr:nvPicPr>
        <xdr:cNvPr id="213" name="图片 212"/>
        <xdr:cNvPicPr>
          <a:picLocks noChangeAspect="1"/>
        </xdr:cNvPicPr>
      </xdr:nvPicPr>
      <xdr:blipFill>
        <a:blip r:embed="rId151"/>
        <a:stretch>
          <a:fillRect/>
        </a:stretch>
      </xdr:blipFill>
      <xdr:spPr>
        <a:xfrm>
          <a:off x="7148830" y="325877555"/>
          <a:ext cx="411480" cy="694055"/>
        </a:xfrm>
        <a:prstGeom prst="rect">
          <a:avLst/>
        </a:prstGeom>
        <a:noFill/>
        <a:ln w="9525">
          <a:noFill/>
        </a:ln>
      </xdr:spPr>
    </xdr:pic>
    <xdr:clientData/>
  </xdr:twoCellAnchor>
  <xdr:twoCellAnchor editAs="oneCell">
    <xdr:from>
      <xdr:col>4</xdr:col>
      <xdr:colOff>133985</xdr:colOff>
      <xdr:row>432</xdr:row>
      <xdr:rowOff>12065</xdr:rowOff>
    </xdr:from>
    <xdr:to>
      <xdr:col>4</xdr:col>
      <xdr:colOff>939165</xdr:colOff>
      <xdr:row>432</xdr:row>
      <xdr:rowOff>723265</xdr:rowOff>
    </xdr:to>
    <xdr:pic>
      <xdr:nvPicPr>
        <xdr:cNvPr id="214" name="图片 1672" descr="file:///\\1VE3FSM7FNP2JB4\i3D\JB\报价图片\130493.jpg"/>
        <xdr:cNvPicPr>
          <a:picLocks noChangeAspect="1"/>
        </xdr:cNvPicPr>
      </xdr:nvPicPr>
      <xdr:blipFill>
        <a:blip r:embed="rId152"/>
        <a:stretch>
          <a:fillRect/>
        </a:stretch>
      </xdr:blipFill>
      <xdr:spPr>
        <a:xfrm>
          <a:off x="6951980" y="326637015"/>
          <a:ext cx="805180" cy="711200"/>
        </a:xfrm>
        <a:prstGeom prst="rect">
          <a:avLst/>
        </a:prstGeom>
        <a:noFill/>
        <a:ln w="9525">
          <a:noFill/>
        </a:ln>
      </xdr:spPr>
    </xdr:pic>
    <xdr:clientData/>
  </xdr:twoCellAnchor>
  <xdr:twoCellAnchor editAs="oneCell">
    <xdr:from>
      <xdr:col>4</xdr:col>
      <xdr:colOff>173355</xdr:colOff>
      <xdr:row>433</xdr:row>
      <xdr:rowOff>12065</xdr:rowOff>
    </xdr:from>
    <xdr:to>
      <xdr:col>4</xdr:col>
      <xdr:colOff>899795</xdr:colOff>
      <xdr:row>433</xdr:row>
      <xdr:rowOff>723265</xdr:rowOff>
    </xdr:to>
    <xdr:pic>
      <xdr:nvPicPr>
        <xdr:cNvPr id="215" name="图片 1281" descr="file:///\\1VE3FSM7FNP2JB4\i3D\JB\报价图片\113569.jpg"/>
        <xdr:cNvPicPr>
          <a:picLocks noChangeAspect="1"/>
        </xdr:cNvPicPr>
      </xdr:nvPicPr>
      <xdr:blipFill>
        <a:blip r:embed="rId20"/>
        <a:stretch>
          <a:fillRect/>
        </a:stretch>
      </xdr:blipFill>
      <xdr:spPr>
        <a:xfrm>
          <a:off x="6991350" y="327399015"/>
          <a:ext cx="726440" cy="711200"/>
        </a:xfrm>
        <a:prstGeom prst="rect">
          <a:avLst/>
        </a:prstGeom>
        <a:noFill/>
        <a:ln w="9525">
          <a:noFill/>
        </a:ln>
      </xdr:spPr>
    </xdr:pic>
    <xdr:clientData/>
  </xdr:twoCellAnchor>
  <xdr:twoCellAnchor editAs="oneCell">
    <xdr:from>
      <xdr:col>4</xdr:col>
      <xdr:colOff>146050</xdr:colOff>
      <xdr:row>434</xdr:row>
      <xdr:rowOff>12065</xdr:rowOff>
    </xdr:from>
    <xdr:to>
      <xdr:col>4</xdr:col>
      <xdr:colOff>927100</xdr:colOff>
      <xdr:row>434</xdr:row>
      <xdr:rowOff>723265</xdr:rowOff>
    </xdr:to>
    <xdr:pic>
      <xdr:nvPicPr>
        <xdr:cNvPr id="216" name="图片 1799" descr="file:///\\1VE3FSM7FNP2JB4\i3D\JB\报价图片\130977.jpg"/>
        <xdr:cNvPicPr>
          <a:picLocks noChangeAspect="1"/>
        </xdr:cNvPicPr>
      </xdr:nvPicPr>
      <xdr:blipFill>
        <a:blip r:embed="rId153"/>
        <a:stretch>
          <a:fillRect/>
        </a:stretch>
      </xdr:blipFill>
      <xdr:spPr>
        <a:xfrm>
          <a:off x="6964045" y="328161015"/>
          <a:ext cx="781050" cy="711200"/>
        </a:xfrm>
        <a:prstGeom prst="rect">
          <a:avLst/>
        </a:prstGeom>
        <a:noFill/>
        <a:ln w="9525">
          <a:noFill/>
        </a:ln>
      </xdr:spPr>
    </xdr:pic>
    <xdr:clientData/>
  </xdr:twoCellAnchor>
  <xdr:twoCellAnchor editAs="oneCell">
    <xdr:from>
      <xdr:col>4</xdr:col>
      <xdr:colOff>146050</xdr:colOff>
      <xdr:row>435</xdr:row>
      <xdr:rowOff>12065</xdr:rowOff>
    </xdr:from>
    <xdr:to>
      <xdr:col>4</xdr:col>
      <xdr:colOff>927100</xdr:colOff>
      <xdr:row>435</xdr:row>
      <xdr:rowOff>723265</xdr:rowOff>
    </xdr:to>
    <xdr:pic>
      <xdr:nvPicPr>
        <xdr:cNvPr id="217" name="图片 1801" descr="file:///\\1VE3FSM7FNP2JB4\i3D\JB\报价图片\130977.jpg"/>
        <xdr:cNvPicPr>
          <a:picLocks noChangeAspect="1"/>
        </xdr:cNvPicPr>
      </xdr:nvPicPr>
      <xdr:blipFill>
        <a:blip r:embed="rId153"/>
        <a:stretch>
          <a:fillRect/>
        </a:stretch>
      </xdr:blipFill>
      <xdr:spPr>
        <a:xfrm>
          <a:off x="6964045" y="328923015"/>
          <a:ext cx="781050" cy="711200"/>
        </a:xfrm>
        <a:prstGeom prst="rect">
          <a:avLst/>
        </a:prstGeom>
        <a:noFill/>
        <a:ln w="9525">
          <a:noFill/>
        </a:ln>
      </xdr:spPr>
    </xdr:pic>
    <xdr:clientData/>
  </xdr:twoCellAnchor>
  <xdr:twoCellAnchor editAs="oneCell">
    <xdr:from>
      <xdr:col>4</xdr:col>
      <xdr:colOff>146050</xdr:colOff>
      <xdr:row>436</xdr:row>
      <xdr:rowOff>12065</xdr:rowOff>
    </xdr:from>
    <xdr:to>
      <xdr:col>4</xdr:col>
      <xdr:colOff>927100</xdr:colOff>
      <xdr:row>436</xdr:row>
      <xdr:rowOff>723265</xdr:rowOff>
    </xdr:to>
    <xdr:pic>
      <xdr:nvPicPr>
        <xdr:cNvPr id="218" name="图片 1803" descr="file:///\\1VE3FSM7FNP2JB4\i3D\JB\报价图片\130977.jpg"/>
        <xdr:cNvPicPr>
          <a:picLocks noChangeAspect="1"/>
        </xdr:cNvPicPr>
      </xdr:nvPicPr>
      <xdr:blipFill>
        <a:blip r:embed="rId153"/>
        <a:stretch>
          <a:fillRect/>
        </a:stretch>
      </xdr:blipFill>
      <xdr:spPr>
        <a:xfrm>
          <a:off x="6964045" y="329685015"/>
          <a:ext cx="781050" cy="711200"/>
        </a:xfrm>
        <a:prstGeom prst="rect">
          <a:avLst/>
        </a:prstGeom>
        <a:noFill/>
        <a:ln w="9525">
          <a:noFill/>
        </a:ln>
      </xdr:spPr>
    </xdr:pic>
    <xdr:clientData/>
  </xdr:twoCellAnchor>
  <xdr:twoCellAnchor editAs="oneCell">
    <xdr:from>
      <xdr:col>4</xdr:col>
      <xdr:colOff>194945</xdr:colOff>
      <xdr:row>437</xdr:row>
      <xdr:rowOff>12065</xdr:rowOff>
    </xdr:from>
    <xdr:to>
      <xdr:col>4</xdr:col>
      <xdr:colOff>878205</xdr:colOff>
      <xdr:row>437</xdr:row>
      <xdr:rowOff>723265</xdr:rowOff>
    </xdr:to>
    <xdr:pic>
      <xdr:nvPicPr>
        <xdr:cNvPr id="219" name="图片 2722" descr="file:///\\1VE3FSM7FNP2JB4\i3D\JB\报价图片\212750.jpg"/>
        <xdr:cNvPicPr>
          <a:picLocks noChangeAspect="1"/>
        </xdr:cNvPicPr>
      </xdr:nvPicPr>
      <xdr:blipFill>
        <a:blip r:embed="rId154"/>
        <a:stretch>
          <a:fillRect/>
        </a:stretch>
      </xdr:blipFill>
      <xdr:spPr>
        <a:xfrm>
          <a:off x="7012940" y="330447015"/>
          <a:ext cx="683260" cy="711200"/>
        </a:xfrm>
        <a:prstGeom prst="rect">
          <a:avLst/>
        </a:prstGeom>
        <a:noFill/>
        <a:ln w="9525">
          <a:noFill/>
        </a:ln>
      </xdr:spPr>
    </xdr:pic>
    <xdr:clientData/>
  </xdr:twoCellAnchor>
  <xdr:twoCellAnchor editAs="oneCell">
    <xdr:from>
      <xdr:col>4</xdr:col>
      <xdr:colOff>391795</xdr:colOff>
      <xdr:row>438</xdr:row>
      <xdr:rowOff>154305</xdr:rowOff>
    </xdr:from>
    <xdr:to>
      <xdr:col>4</xdr:col>
      <xdr:colOff>681355</xdr:colOff>
      <xdr:row>438</xdr:row>
      <xdr:rowOff>614045</xdr:rowOff>
    </xdr:to>
    <xdr:pic>
      <xdr:nvPicPr>
        <xdr:cNvPr id="220" name="图片 219"/>
        <xdr:cNvPicPr>
          <a:picLocks noChangeAspect="1"/>
        </xdr:cNvPicPr>
      </xdr:nvPicPr>
      <xdr:blipFill>
        <a:blip r:embed="rId155"/>
        <a:stretch>
          <a:fillRect/>
        </a:stretch>
      </xdr:blipFill>
      <xdr:spPr>
        <a:xfrm>
          <a:off x="7209790" y="331351255"/>
          <a:ext cx="289560" cy="459740"/>
        </a:xfrm>
        <a:prstGeom prst="rect">
          <a:avLst/>
        </a:prstGeom>
        <a:noFill/>
        <a:ln w="9525">
          <a:noFill/>
        </a:ln>
      </xdr:spPr>
    </xdr:pic>
    <xdr:clientData/>
  </xdr:twoCellAnchor>
  <xdr:twoCellAnchor editAs="oneCell">
    <xdr:from>
      <xdr:col>4</xdr:col>
      <xdr:colOff>191135</xdr:colOff>
      <xdr:row>441</xdr:row>
      <xdr:rowOff>170180</xdr:rowOff>
    </xdr:from>
    <xdr:to>
      <xdr:col>4</xdr:col>
      <xdr:colOff>881380</xdr:colOff>
      <xdr:row>441</xdr:row>
      <xdr:rowOff>667385</xdr:rowOff>
    </xdr:to>
    <xdr:pic>
      <xdr:nvPicPr>
        <xdr:cNvPr id="221" name="图片 7"/>
        <xdr:cNvPicPr>
          <a:picLocks noChangeAspect="1"/>
        </xdr:cNvPicPr>
      </xdr:nvPicPr>
      <xdr:blipFill>
        <a:blip r:embed="rId66"/>
        <a:stretch>
          <a:fillRect/>
        </a:stretch>
      </xdr:blipFill>
      <xdr:spPr>
        <a:xfrm>
          <a:off x="7009130" y="333653130"/>
          <a:ext cx="690245" cy="497205"/>
        </a:xfrm>
        <a:prstGeom prst="rect">
          <a:avLst/>
        </a:prstGeom>
        <a:noFill/>
        <a:ln w="9525">
          <a:noFill/>
        </a:ln>
      </xdr:spPr>
    </xdr:pic>
    <xdr:clientData/>
  </xdr:twoCellAnchor>
  <xdr:twoCellAnchor editAs="oneCell">
    <xdr:from>
      <xdr:col>4</xdr:col>
      <xdr:colOff>148590</xdr:colOff>
      <xdr:row>442</xdr:row>
      <xdr:rowOff>65405</xdr:rowOff>
    </xdr:from>
    <xdr:to>
      <xdr:col>4</xdr:col>
      <xdr:colOff>923925</xdr:colOff>
      <xdr:row>442</xdr:row>
      <xdr:rowOff>744220</xdr:rowOff>
    </xdr:to>
    <xdr:pic>
      <xdr:nvPicPr>
        <xdr:cNvPr id="222" name="图片 27"/>
        <xdr:cNvPicPr>
          <a:picLocks noChangeAspect="1"/>
        </xdr:cNvPicPr>
      </xdr:nvPicPr>
      <xdr:blipFill>
        <a:blip r:embed="rId156"/>
        <a:stretch>
          <a:fillRect/>
        </a:stretch>
      </xdr:blipFill>
      <xdr:spPr>
        <a:xfrm>
          <a:off x="6966585" y="334310355"/>
          <a:ext cx="775335" cy="678815"/>
        </a:xfrm>
        <a:prstGeom prst="rect">
          <a:avLst/>
        </a:prstGeom>
        <a:noFill/>
        <a:ln w="9525">
          <a:noFill/>
        </a:ln>
      </xdr:spPr>
    </xdr:pic>
    <xdr:clientData/>
  </xdr:twoCellAnchor>
  <xdr:twoCellAnchor editAs="oneCell">
    <xdr:from>
      <xdr:col>4</xdr:col>
      <xdr:colOff>183515</xdr:colOff>
      <xdr:row>444</xdr:row>
      <xdr:rowOff>145415</xdr:rowOff>
    </xdr:from>
    <xdr:to>
      <xdr:col>4</xdr:col>
      <xdr:colOff>889635</xdr:colOff>
      <xdr:row>444</xdr:row>
      <xdr:rowOff>697230</xdr:rowOff>
    </xdr:to>
    <xdr:pic>
      <xdr:nvPicPr>
        <xdr:cNvPr id="223" name="图片 1174" descr="file:///\\1VE3FSM7FNP2JB4\i3D\JB\报价图片\113102.jpg"/>
        <xdr:cNvPicPr>
          <a:picLocks noChangeAspect="1"/>
        </xdr:cNvPicPr>
      </xdr:nvPicPr>
      <xdr:blipFill>
        <a:blip r:embed="rId157"/>
        <a:stretch>
          <a:fillRect/>
        </a:stretch>
      </xdr:blipFill>
      <xdr:spPr>
        <a:xfrm>
          <a:off x="7001510" y="335914365"/>
          <a:ext cx="706120" cy="551815"/>
        </a:xfrm>
        <a:prstGeom prst="rect">
          <a:avLst/>
        </a:prstGeom>
        <a:noFill/>
        <a:ln w="9525">
          <a:noFill/>
        </a:ln>
      </xdr:spPr>
    </xdr:pic>
    <xdr:clientData/>
  </xdr:twoCellAnchor>
  <xdr:twoCellAnchor editAs="oneCell">
    <xdr:from>
      <xdr:col>4</xdr:col>
      <xdr:colOff>104140</xdr:colOff>
      <xdr:row>445</xdr:row>
      <xdr:rowOff>83185</xdr:rowOff>
    </xdr:from>
    <xdr:to>
      <xdr:col>4</xdr:col>
      <xdr:colOff>969010</xdr:colOff>
      <xdr:row>445</xdr:row>
      <xdr:rowOff>654685</xdr:rowOff>
    </xdr:to>
    <xdr:pic>
      <xdr:nvPicPr>
        <xdr:cNvPr id="224" name="图片 1199" descr="file:///\\1VE3FSM7FNP2JB4\i3D\JB\报价图片\113227.jpg"/>
        <xdr:cNvPicPr>
          <a:picLocks noChangeAspect="1"/>
        </xdr:cNvPicPr>
      </xdr:nvPicPr>
      <xdr:blipFill>
        <a:blip r:embed="rId108"/>
        <a:stretch>
          <a:fillRect/>
        </a:stretch>
      </xdr:blipFill>
      <xdr:spPr>
        <a:xfrm>
          <a:off x="6922135" y="336614135"/>
          <a:ext cx="864870" cy="571500"/>
        </a:xfrm>
        <a:prstGeom prst="rect">
          <a:avLst/>
        </a:prstGeom>
        <a:noFill/>
        <a:ln w="9525">
          <a:noFill/>
        </a:ln>
      </xdr:spPr>
    </xdr:pic>
    <xdr:clientData/>
  </xdr:twoCellAnchor>
  <xdr:twoCellAnchor editAs="oneCell">
    <xdr:from>
      <xdr:col>4</xdr:col>
      <xdr:colOff>104140</xdr:colOff>
      <xdr:row>446</xdr:row>
      <xdr:rowOff>41910</xdr:rowOff>
    </xdr:from>
    <xdr:to>
      <xdr:col>4</xdr:col>
      <xdr:colOff>969010</xdr:colOff>
      <xdr:row>446</xdr:row>
      <xdr:rowOff>693420</xdr:rowOff>
    </xdr:to>
    <xdr:pic>
      <xdr:nvPicPr>
        <xdr:cNvPr id="225" name="图片 1180" descr="file:///\\1VE3FSM7FNP2JB4\i3D\JB\报价图片\113133.jpg"/>
        <xdr:cNvPicPr>
          <a:picLocks noChangeAspect="1"/>
        </xdr:cNvPicPr>
      </xdr:nvPicPr>
      <xdr:blipFill>
        <a:blip r:embed="rId158"/>
        <a:stretch>
          <a:fillRect/>
        </a:stretch>
      </xdr:blipFill>
      <xdr:spPr>
        <a:xfrm>
          <a:off x="6922135" y="337334860"/>
          <a:ext cx="864870" cy="651510"/>
        </a:xfrm>
        <a:prstGeom prst="rect">
          <a:avLst/>
        </a:prstGeom>
        <a:noFill/>
        <a:ln w="9525">
          <a:noFill/>
        </a:ln>
      </xdr:spPr>
    </xdr:pic>
    <xdr:clientData/>
  </xdr:twoCellAnchor>
  <xdr:twoCellAnchor editAs="oneCell">
    <xdr:from>
      <xdr:col>4</xdr:col>
      <xdr:colOff>198755</xdr:colOff>
      <xdr:row>447</xdr:row>
      <xdr:rowOff>76200</xdr:rowOff>
    </xdr:from>
    <xdr:to>
      <xdr:col>4</xdr:col>
      <xdr:colOff>873760</xdr:colOff>
      <xdr:row>447</xdr:row>
      <xdr:rowOff>734060</xdr:rowOff>
    </xdr:to>
    <xdr:pic>
      <xdr:nvPicPr>
        <xdr:cNvPr id="226" name="图片 15"/>
        <xdr:cNvPicPr>
          <a:picLocks noChangeAspect="1"/>
        </xdr:cNvPicPr>
      </xdr:nvPicPr>
      <xdr:blipFill>
        <a:blip r:embed="rId159"/>
        <a:stretch>
          <a:fillRect/>
        </a:stretch>
      </xdr:blipFill>
      <xdr:spPr>
        <a:xfrm>
          <a:off x="7016750" y="338131150"/>
          <a:ext cx="675005" cy="657860"/>
        </a:xfrm>
        <a:prstGeom prst="rect">
          <a:avLst/>
        </a:prstGeom>
        <a:noFill/>
        <a:ln w="9525">
          <a:noFill/>
        </a:ln>
      </xdr:spPr>
    </xdr:pic>
    <xdr:clientData/>
  </xdr:twoCellAnchor>
  <xdr:twoCellAnchor editAs="oneCell">
    <xdr:from>
      <xdr:col>4</xdr:col>
      <xdr:colOff>104140</xdr:colOff>
      <xdr:row>448</xdr:row>
      <xdr:rowOff>83185</xdr:rowOff>
    </xdr:from>
    <xdr:to>
      <xdr:col>4</xdr:col>
      <xdr:colOff>969010</xdr:colOff>
      <xdr:row>448</xdr:row>
      <xdr:rowOff>654685</xdr:rowOff>
    </xdr:to>
    <xdr:pic>
      <xdr:nvPicPr>
        <xdr:cNvPr id="227" name="图片 2339" descr="file:///\\1VE3FSM7FNP2JB4\i3D\JB\报价图片\210820.jpg"/>
        <xdr:cNvPicPr>
          <a:picLocks noChangeAspect="1"/>
        </xdr:cNvPicPr>
      </xdr:nvPicPr>
      <xdr:blipFill>
        <a:blip r:embed="rId160"/>
        <a:stretch>
          <a:fillRect/>
        </a:stretch>
      </xdr:blipFill>
      <xdr:spPr>
        <a:xfrm>
          <a:off x="6922135" y="338900135"/>
          <a:ext cx="864870" cy="571500"/>
        </a:xfrm>
        <a:prstGeom prst="rect">
          <a:avLst/>
        </a:prstGeom>
        <a:noFill/>
        <a:ln w="9525">
          <a:noFill/>
        </a:ln>
      </xdr:spPr>
    </xdr:pic>
    <xdr:clientData/>
  </xdr:twoCellAnchor>
  <xdr:twoCellAnchor editAs="oneCell">
    <xdr:from>
      <xdr:col>4</xdr:col>
      <xdr:colOff>104140</xdr:colOff>
      <xdr:row>449</xdr:row>
      <xdr:rowOff>29845</xdr:rowOff>
    </xdr:from>
    <xdr:to>
      <xdr:col>4</xdr:col>
      <xdr:colOff>969010</xdr:colOff>
      <xdr:row>449</xdr:row>
      <xdr:rowOff>705485</xdr:rowOff>
    </xdr:to>
    <xdr:pic>
      <xdr:nvPicPr>
        <xdr:cNvPr id="228" name="图片 1110" descr="file:///\\1VE3FSM7FNP2JB4\i3D\JB\报价图片\112886.jpg"/>
        <xdr:cNvPicPr>
          <a:picLocks noChangeAspect="1"/>
        </xdr:cNvPicPr>
      </xdr:nvPicPr>
      <xdr:blipFill>
        <a:blip r:embed="rId161"/>
        <a:stretch>
          <a:fillRect/>
        </a:stretch>
      </xdr:blipFill>
      <xdr:spPr>
        <a:xfrm>
          <a:off x="6922135" y="339608795"/>
          <a:ext cx="864870" cy="675640"/>
        </a:xfrm>
        <a:prstGeom prst="rect">
          <a:avLst/>
        </a:prstGeom>
        <a:noFill/>
        <a:ln w="9525">
          <a:noFill/>
        </a:ln>
      </xdr:spPr>
    </xdr:pic>
    <xdr:clientData/>
  </xdr:twoCellAnchor>
  <xdr:twoCellAnchor editAs="oneCell">
    <xdr:from>
      <xdr:col>4</xdr:col>
      <xdr:colOff>104140</xdr:colOff>
      <xdr:row>450</xdr:row>
      <xdr:rowOff>12065</xdr:rowOff>
    </xdr:from>
    <xdr:to>
      <xdr:col>4</xdr:col>
      <xdr:colOff>969010</xdr:colOff>
      <xdr:row>450</xdr:row>
      <xdr:rowOff>723265</xdr:rowOff>
    </xdr:to>
    <xdr:pic>
      <xdr:nvPicPr>
        <xdr:cNvPr id="229" name="图片 3192" descr="file:///\\1VE3FSM7FNP2JB4\i3D\JB\报价图片\221383.jpg"/>
        <xdr:cNvPicPr>
          <a:picLocks noChangeAspect="1"/>
        </xdr:cNvPicPr>
      </xdr:nvPicPr>
      <xdr:blipFill>
        <a:blip r:embed="rId162"/>
        <a:stretch>
          <a:fillRect/>
        </a:stretch>
      </xdr:blipFill>
      <xdr:spPr>
        <a:xfrm>
          <a:off x="6922135" y="340353015"/>
          <a:ext cx="864870" cy="711200"/>
        </a:xfrm>
        <a:prstGeom prst="rect">
          <a:avLst/>
        </a:prstGeom>
        <a:noFill/>
        <a:ln w="9525">
          <a:noFill/>
        </a:ln>
      </xdr:spPr>
    </xdr:pic>
    <xdr:clientData/>
  </xdr:twoCellAnchor>
  <xdr:twoCellAnchor editAs="oneCell">
    <xdr:from>
      <xdr:col>4</xdr:col>
      <xdr:colOff>104140</xdr:colOff>
      <xdr:row>451</xdr:row>
      <xdr:rowOff>53340</xdr:rowOff>
    </xdr:from>
    <xdr:to>
      <xdr:col>4</xdr:col>
      <xdr:colOff>969010</xdr:colOff>
      <xdr:row>451</xdr:row>
      <xdr:rowOff>681355</xdr:rowOff>
    </xdr:to>
    <xdr:pic>
      <xdr:nvPicPr>
        <xdr:cNvPr id="230" name="图片 1727" descr="file:///\\1VE3FSM7FNP2JB4\i3D\JB\报价图片\130727.jpg"/>
        <xdr:cNvPicPr>
          <a:picLocks noChangeAspect="1"/>
        </xdr:cNvPicPr>
      </xdr:nvPicPr>
      <xdr:blipFill>
        <a:blip r:embed="rId163"/>
        <a:stretch>
          <a:fillRect/>
        </a:stretch>
      </xdr:blipFill>
      <xdr:spPr>
        <a:xfrm>
          <a:off x="6922135" y="341156290"/>
          <a:ext cx="864870" cy="628015"/>
        </a:xfrm>
        <a:prstGeom prst="rect">
          <a:avLst/>
        </a:prstGeom>
        <a:noFill/>
        <a:ln w="9525">
          <a:noFill/>
        </a:ln>
      </xdr:spPr>
    </xdr:pic>
    <xdr:clientData/>
  </xdr:twoCellAnchor>
  <xdr:twoCellAnchor editAs="oneCell">
    <xdr:from>
      <xdr:col>4</xdr:col>
      <xdr:colOff>104140</xdr:colOff>
      <xdr:row>452</xdr:row>
      <xdr:rowOff>53340</xdr:rowOff>
    </xdr:from>
    <xdr:to>
      <xdr:col>4</xdr:col>
      <xdr:colOff>969010</xdr:colOff>
      <xdr:row>452</xdr:row>
      <xdr:rowOff>681355</xdr:rowOff>
    </xdr:to>
    <xdr:pic>
      <xdr:nvPicPr>
        <xdr:cNvPr id="231" name="图片 1731" descr="file:///\\1VE3FSM7FNP2JB4\i3D\JB\报价图片\130727.jpg"/>
        <xdr:cNvPicPr>
          <a:picLocks noChangeAspect="1"/>
        </xdr:cNvPicPr>
      </xdr:nvPicPr>
      <xdr:blipFill>
        <a:blip r:embed="rId163"/>
        <a:stretch>
          <a:fillRect/>
        </a:stretch>
      </xdr:blipFill>
      <xdr:spPr>
        <a:xfrm>
          <a:off x="6922135" y="341918290"/>
          <a:ext cx="864870" cy="628015"/>
        </a:xfrm>
        <a:prstGeom prst="rect">
          <a:avLst/>
        </a:prstGeom>
        <a:noFill/>
        <a:ln w="9525">
          <a:noFill/>
        </a:ln>
      </xdr:spPr>
    </xdr:pic>
    <xdr:clientData/>
  </xdr:twoCellAnchor>
  <xdr:twoCellAnchor editAs="oneCell">
    <xdr:from>
      <xdr:col>4</xdr:col>
      <xdr:colOff>104140</xdr:colOff>
      <xdr:row>453</xdr:row>
      <xdr:rowOff>0</xdr:rowOff>
    </xdr:from>
    <xdr:to>
      <xdr:col>4</xdr:col>
      <xdr:colOff>969010</xdr:colOff>
      <xdr:row>453</xdr:row>
      <xdr:rowOff>565785</xdr:rowOff>
    </xdr:to>
    <xdr:pic>
      <xdr:nvPicPr>
        <xdr:cNvPr id="232" name="图片 1732" descr="file:///\\1VE3FSM7FNP2JB4\i3D\JB\报价图片\130735.jpg"/>
        <xdr:cNvPicPr>
          <a:picLocks noChangeAspect="1"/>
        </xdr:cNvPicPr>
      </xdr:nvPicPr>
      <xdr:blipFill>
        <a:blip r:embed="rId164"/>
        <a:stretch>
          <a:fillRect/>
        </a:stretch>
      </xdr:blipFill>
      <xdr:spPr>
        <a:xfrm>
          <a:off x="6922135" y="342626950"/>
          <a:ext cx="864870" cy="565785"/>
        </a:xfrm>
        <a:prstGeom prst="rect">
          <a:avLst/>
        </a:prstGeom>
        <a:noFill/>
        <a:ln w="9525">
          <a:noFill/>
        </a:ln>
      </xdr:spPr>
    </xdr:pic>
    <xdr:clientData/>
  </xdr:twoCellAnchor>
  <xdr:twoCellAnchor editAs="oneCell">
    <xdr:from>
      <xdr:col>4</xdr:col>
      <xdr:colOff>104140</xdr:colOff>
      <xdr:row>453</xdr:row>
      <xdr:rowOff>20955</xdr:rowOff>
    </xdr:from>
    <xdr:to>
      <xdr:col>4</xdr:col>
      <xdr:colOff>969010</xdr:colOff>
      <xdr:row>453</xdr:row>
      <xdr:rowOff>717550</xdr:rowOff>
    </xdr:to>
    <xdr:pic>
      <xdr:nvPicPr>
        <xdr:cNvPr id="233" name="图片 3452" descr="file:///\\1VE3FSM7FNP2JB4\i3D\JB\报价图片\222401.jpg"/>
        <xdr:cNvPicPr>
          <a:picLocks noChangeAspect="1"/>
        </xdr:cNvPicPr>
      </xdr:nvPicPr>
      <xdr:blipFill>
        <a:blip r:embed="rId165"/>
        <a:stretch>
          <a:fillRect/>
        </a:stretch>
      </xdr:blipFill>
      <xdr:spPr>
        <a:xfrm>
          <a:off x="6922135" y="342647905"/>
          <a:ext cx="864870" cy="696595"/>
        </a:xfrm>
        <a:prstGeom prst="rect">
          <a:avLst/>
        </a:prstGeom>
        <a:noFill/>
        <a:ln w="9525">
          <a:noFill/>
        </a:ln>
      </xdr:spPr>
    </xdr:pic>
    <xdr:clientData/>
  </xdr:twoCellAnchor>
  <xdr:twoCellAnchor editAs="oneCell">
    <xdr:from>
      <xdr:col>4</xdr:col>
      <xdr:colOff>123190</xdr:colOff>
      <xdr:row>454</xdr:row>
      <xdr:rowOff>12065</xdr:rowOff>
    </xdr:from>
    <xdr:to>
      <xdr:col>4</xdr:col>
      <xdr:colOff>949960</xdr:colOff>
      <xdr:row>454</xdr:row>
      <xdr:rowOff>723265</xdr:rowOff>
    </xdr:to>
    <xdr:pic>
      <xdr:nvPicPr>
        <xdr:cNvPr id="234" name="图片 1642" descr="file:///\\1VE3FSM7FNP2JB4\i3D\JB\报价图片\130351.jpg"/>
        <xdr:cNvPicPr>
          <a:picLocks noChangeAspect="1"/>
        </xdr:cNvPicPr>
      </xdr:nvPicPr>
      <xdr:blipFill>
        <a:blip r:embed="rId166"/>
        <a:stretch>
          <a:fillRect/>
        </a:stretch>
      </xdr:blipFill>
      <xdr:spPr>
        <a:xfrm>
          <a:off x="6941185" y="343401015"/>
          <a:ext cx="826770" cy="711200"/>
        </a:xfrm>
        <a:prstGeom prst="rect">
          <a:avLst/>
        </a:prstGeom>
        <a:noFill/>
        <a:ln w="9525">
          <a:noFill/>
        </a:ln>
      </xdr:spPr>
    </xdr:pic>
    <xdr:clientData/>
  </xdr:twoCellAnchor>
  <xdr:twoCellAnchor editAs="oneCell">
    <xdr:from>
      <xdr:col>4</xdr:col>
      <xdr:colOff>227330</xdr:colOff>
      <xdr:row>455</xdr:row>
      <xdr:rowOff>58420</xdr:rowOff>
    </xdr:from>
    <xdr:to>
      <xdr:col>4</xdr:col>
      <xdr:colOff>845820</xdr:colOff>
      <xdr:row>455</xdr:row>
      <xdr:rowOff>561975</xdr:rowOff>
    </xdr:to>
    <xdr:pic>
      <xdr:nvPicPr>
        <xdr:cNvPr id="235" name="图片 234"/>
        <xdr:cNvPicPr>
          <a:picLocks noChangeAspect="1"/>
        </xdr:cNvPicPr>
      </xdr:nvPicPr>
      <xdr:blipFill>
        <a:blip r:embed="rId167"/>
        <a:stretch>
          <a:fillRect/>
        </a:stretch>
      </xdr:blipFill>
      <xdr:spPr>
        <a:xfrm>
          <a:off x="7045325" y="344209370"/>
          <a:ext cx="618490" cy="503555"/>
        </a:xfrm>
        <a:prstGeom prst="rect">
          <a:avLst/>
        </a:prstGeom>
        <a:noFill/>
        <a:ln w="9525">
          <a:noFill/>
        </a:ln>
      </xdr:spPr>
    </xdr:pic>
    <xdr:clientData/>
  </xdr:twoCellAnchor>
  <xdr:twoCellAnchor editAs="oneCell">
    <xdr:from>
      <xdr:col>4</xdr:col>
      <xdr:colOff>107315</xdr:colOff>
      <xdr:row>456</xdr:row>
      <xdr:rowOff>12065</xdr:rowOff>
    </xdr:from>
    <xdr:to>
      <xdr:col>4</xdr:col>
      <xdr:colOff>965835</xdr:colOff>
      <xdr:row>456</xdr:row>
      <xdr:rowOff>723265</xdr:rowOff>
    </xdr:to>
    <xdr:pic>
      <xdr:nvPicPr>
        <xdr:cNvPr id="236" name="图片 1432" descr="file:///\\1VE3FSM7FNP2JB4\i3D\JB\报价图片\120082.jpg"/>
        <xdr:cNvPicPr>
          <a:picLocks noChangeAspect="1"/>
        </xdr:cNvPicPr>
      </xdr:nvPicPr>
      <xdr:blipFill>
        <a:blip r:embed="rId168"/>
        <a:stretch>
          <a:fillRect/>
        </a:stretch>
      </xdr:blipFill>
      <xdr:spPr>
        <a:xfrm>
          <a:off x="6925310" y="344925015"/>
          <a:ext cx="858520" cy="711200"/>
        </a:xfrm>
        <a:prstGeom prst="rect">
          <a:avLst/>
        </a:prstGeom>
        <a:noFill/>
        <a:ln w="9525">
          <a:noFill/>
        </a:ln>
      </xdr:spPr>
    </xdr:pic>
    <xdr:clientData/>
  </xdr:twoCellAnchor>
  <xdr:twoCellAnchor editAs="oneCell">
    <xdr:from>
      <xdr:col>4</xdr:col>
      <xdr:colOff>250825</xdr:colOff>
      <xdr:row>459</xdr:row>
      <xdr:rowOff>153035</xdr:rowOff>
    </xdr:from>
    <xdr:to>
      <xdr:col>4</xdr:col>
      <xdr:colOff>822325</xdr:colOff>
      <xdr:row>459</xdr:row>
      <xdr:rowOff>706755</xdr:rowOff>
    </xdr:to>
    <xdr:pic>
      <xdr:nvPicPr>
        <xdr:cNvPr id="237" name="图片 1703" descr="file:///\\1VE3FSM7FNP2JB4\i3D\JB\报价图片\130630.jpg"/>
        <xdr:cNvPicPr>
          <a:picLocks noChangeAspect="1"/>
        </xdr:cNvPicPr>
      </xdr:nvPicPr>
      <xdr:blipFill>
        <a:blip r:embed="rId169"/>
        <a:stretch>
          <a:fillRect/>
        </a:stretch>
      </xdr:blipFill>
      <xdr:spPr>
        <a:xfrm>
          <a:off x="7068820" y="347351985"/>
          <a:ext cx="571500" cy="553720"/>
        </a:xfrm>
        <a:prstGeom prst="rect">
          <a:avLst/>
        </a:prstGeom>
        <a:noFill/>
        <a:ln w="9525">
          <a:noFill/>
        </a:ln>
      </xdr:spPr>
    </xdr:pic>
    <xdr:clientData/>
  </xdr:twoCellAnchor>
  <xdr:twoCellAnchor editAs="oneCell">
    <xdr:from>
      <xdr:col>4</xdr:col>
      <xdr:colOff>104140</xdr:colOff>
      <xdr:row>460</xdr:row>
      <xdr:rowOff>56515</xdr:rowOff>
    </xdr:from>
    <xdr:to>
      <xdr:col>4</xdr:col>
      <xdr:colOff>969010</xdr:colOff>
      <xdr:row>460</xdr:row>
      <xdr:rowOff>678815</xdr:rowOff>
    </xdr:to>
    <xdr:pic>
      <xdr:nvPicPr>
        <xdr:cNvPr id="238" name="图片 1715" descr="file:///\\1VE3FSM7FNP2JB4\i3D\JB\报价图片\130682.jpg"/>
        <xdr:cNvPicPr>
          <a:picLocks noChangeAspect="1"/>
        </xdr:cNvPicPr>
      </xdr:nvPicPr>
      <xdr:blipFill>
        <a:blip r:embed="rId170"/>
        <a:stretch>
          <a:fillRect/>
        </a:stretch>
      </xdr:blipFill>
      <xdr:spPr>
        <a:xfrm>
          <a:off x="6922135" y="348017465"/>
          <a:ext cx="864870" cy="622300"/>
        </a:xfrm>
        <a:prstGeom prst="rect">
          <a:avLst/>
        </a:prstGeom>
        <a:noFill/>
        <a:ln w="9525">
          <a:noFill/>
        </a:ln>
      </xdr:spPr>
    </xdr:pic>
    <xdr:clientData/>
  </xdr:twoCellAnchor>
  <xdr:twoCellAnchor editAs="oneCell">
    <xdr:from>
      <xdr:col>4</xdr:col>
      <xdr:colOff>104140</xdr:colOff>
      <xdr:row>461</xdr:row>
      <xdr:rowOff>193675</xdr:rowOff>
    </xdr:from>
    <xdr:to>
      <xdr:col>4</xdr:col>
      <xdr:colOff>969010</xdr:colOff>
      <xdr:row>461</xdr:row>
      <xdr:rowOff>544830</xdr:rowOff>
    </xdr:to>
    <xdr:pic>
      <xdr:nvPicPr>
        <xdr:cNvPr id="239" name="图片 2505" descr="file:///\\1VE3FSM7FNP2JB4\i3D\JB\报价图片\211574.jpg"/>
        <xdr:cNvPicPr>
          <a:picLocks noChangeAspect="1"/>
        </xdr:cNvPicPr>
      </xdr:nvPicPr>
      <xdr:blipFill>
        <a:blip r:embed="rId171"/>
        <a:stretch>
          <a:fillRect/>
        </a:stretch>
      </xdr:blipFill>
      <xdr:spPr>
        <a:xfrm>
          <a:off x="6922135" y="348916625"/>
          <a:ext cx="864870" cy="351155"/>
        </a:xfrm>
        <a:prstGeom prst="rect">
          <a:avLst/>
        </a:prstGeom>
        <a:noFill/>
        <a:ln w="9525">
          <a:noFill/>
        </a:ln>
      </xdr:spPr>
    </xdr:pic>
    <xdr:clientData/>
  </xdr:twoCellAnchor>
  <xdr:twoCellAnchor editAs="oneCell">
    <xdr:from>
      <xdr:col>4</xdr:col>
      <xdr:colOff>104140</xdr:colOff>
      <xdr:row>462</xdr:row>
      <xdr:rowOff>92075</xdr:rowOff>
    </xdr:from>
    <xdr:to>
      <xdr:col>4</xdr:col>
      <xdr:colOff>969010</xdr:colOff>
      <xdr:row>462</xdr:row>
      <xdr:rowOff>643255</xdr:rowOff>
    </xdr:to>
    <xdr:pic>
      <xdr:nvPicPr>
        <xdr:cNvPr id="240" name="图片 1423" descr="file:///\\1VE3FSM7FNP2JB4\i3D\JB\报价图片\120051.jpg"/>
        <xdr:cNvPicPr>
          <a:picLocks noChangeAspect="1"/>
        </xdr:cNvPicPr>
      </xdr:nvPicPr>
      <xdr:blipFill>
        <a:blip r:embed="rId172"/>
        <a:stretch>
          <a:fillRect/>
        </a:stretch>
      </xdr:blipFill>
      <xdr:spPr>
        <a:xfrm>
          <a:off x="6922135" y="349577025"/>
          <a:ext cx="864870" cy="551180"/>
        </a:xfrm>
        <a:prstGeom prst="rect">
          <a:avLst/>
        </a:prstGeom>
        <a:noFill/>
        <a:ln w="9525">
          <a:noFill/>
        </a:ln>
      </xdr:spPr>
    </xdr:pic>
    <xdr:clientData/>
  </xdr:twoCellAnchor>
  <xdr:twoCellAnchor editAs="oneCell">
    <xdr:from>
      <xdr:col>4</xdr:col>
      <xdr:colOff>173355</xdr:colOff>
      <xdr:row>463</xdr:row>
      <xdr:rowOff>12065</xdr:rowOff>
    </xdr:from>
    <xdr:to>
      <xdr:col>4</xdr:col>
      <xdr:colOff>899795</xdr:colOff>
      <xdr:row>463</xdr:row>
      <xdr:rowOff>723265</xdr:rowOff>
    </xdr:to>
    <xdr:pic>
      <xdr:nvPicPr>
        <xdr:cNvPr id="241" name="图片 1281" descr="file:///\\1VE3FSM7FNP2JB4\i3D\JB\报价图片\113569.jpg"/>
        <xdr:cNvPicPr>
          <a:picLocks noChangeAspect="1"/>
        </xdr:cNvPicPr>
      </xdr:nvPicPr>
      <xdr:blipFill>
        <a:blip r:embed="rId20"/>
        <a:stretch>
          <a:fillRect/>
        </a:stretch>
      </xdr:blipFill>
      <xdr:spPr>
        <a:xfrm>
          <a:off x="6991350" y="350259015"/>
          <a:ext cx="726440" cy="711200"/>
        </a:xfrm>
        <a:prstGeom prst="rect">
          <a:avLst/>
        </a:prstGeom>
        <a:noFill/>
        <a:ln w="9525">
          <a:noFill/>
        </a:ln>
      </xdr:spPr>
    </xdr:pic>
    <xdr:clientData/>
  </xdr:twoCellAnchor>
  <xdr:twoCellAnchor editAs="oneCell">
    <xdr:from>
      <xdr:col>4</xdr:col>
      <xdr:colOff>113665</xdr:colOff>
      <xdr:row>464</xdr:row>
      <xdr:rowOff>12065</xdr:rowOff>
    </xdr:from>
    <xdr:to>
      <xdr:col>4</xdr:col>
      <xdr:colOff>959485</xdr:colOff>
      <xdr:row>464</xdr:row>
      <xdr:rowOff>723265</xdr:rowOff>
    </xdr:to>
    <xdr:pic>
      <xdr:nvPicPr>
        <xdr:cNvPr id="242" name="图片 1434" descr="file:///\\1VE3FSM7FNP2JB4\i3D\JB\报价图片\120088.jpg"/>
        <xdr:cNvPicPr>
          <a:picLocks noChangeAspect="1"/>
        </xdr:cNvPicPr>
      </xdr:nvPicPr>
      <xdr:blipFill>
        <a:blip r:embed="rId173"/>
        <a:stretch>
          <a:fillRect/>
        </a:stretch>
      </xdr:blipFill>
      <xdr:spPr>
        <a:xfrm>
          <a:off x="6931660" y="351021015"/>
          <a:ext cx="845820" cy="711200"/>
        </a:xfrm>
        <a:prstGeom prst="rect">
          <a:avLst/>
        </a:prstGeom>
        <a:noFill/>
        <a:ln w="9525">
          <a:noFill/>
        </a:ln>
      </xdr:spPr>
    </xdr:pic>
    <xdr:clientData/>
  </xdr:twoCellAnchor>
  <xdr:twoCellAnchor editAs="oneCell">
    <xdr:from>
      <xdr:col>4</xdr:col>
      <xdr:colOff>177800</xdr:colOff>
      <xdr:row>466</xdr:row>
      <xdr:rowOff>78740</xdr:rowOff>
    </xdr:from>
    <xdr:to>
      <xdr:col>4</xdr:col>
      <xdr:colOff>895350</xdr:colOff>
      <xdr:row>466</xdr:row>
      <xdr:rowOff>723265</xdr:rowOff>
    </xdr:to>
    <xdr:pic>
      <xdr:nvPicPr>
        <xdr:cNvPr id="243" name="图片 1096" descr="file:///\\1VE3FSM7FNP2JB4\i3D\JB\报价图片\112819.jpg"/>
        <xdr:cNvPicPr>
          <a:picLocks noChangeAspect="1"/>
        </xdr:cNvPicPr>
      </xdr:nvPicPr>
      <xdr:blipFill>
        <a:blip r:embed="rId174"/>
        <a:stretch>
          <a:fillRect/>
        </a:stretch>
      </xdr:blipFill>
      <xdr:spPr>
        <a:xfrm>
          <a:off x="6995795" y="352611690"/>
          <a:ext cx="717550" cy="644525"/>
        </a:xfrm>
        <a:prstGeom prst="rect">
          <a:avLst/>
        </a:prstGeom>
        <a:noFill/>
        <a:ln w="9525">
          <a:noFill/>
        </a:ln>
      </xdr:spPr>
    </xdr:pic>
    <xdr:clientData/>
  </xdr:twoCellAnchor>
  <xdr:twoCellAnchor editAs="oneCell">
    <xdr:from>
      <xdr:col>4</xdr:col>
      <xdr:colOff>104140</xdr:colOff>
      <xdr:row>467</xdr:row>
      <xdr:rowOff>53340</xdr:rowOff>
    </xdr:from>
    <xdr:to>
      <xdr:col>4</xdr:col>
      <xdr:colOff>969010</xdr:colOff>
      <xdr:row>467</xdr:row>
      <xdr:rowOff>681355</xdr:rowOff>
    </xdr:to>
    <xdr:pic>
      <xdr:nvPicPr>
        <xdr:cNvPr id="244" name="图片 1727" descr="file:///\\1VE3FSM7FNP2JB4\i3D\JB\报价图片\130727.jpg"/>
        <xdr:cNvPicPr>
          <a:picLocks noChangeAspect="1"/>
        </xdr:cNvPicPr>
      </xdr:nvPicPr>
      <xdr:blipFill>
        <a:blip r:embed="rId163"/>
        <a:stretch>
          <a:fillRect/>
        </a:stretch>
      </xdr:blipFill>
      <xdr:spPr>
        <a:xfrm>
          <a:off x="6922135" y="353348290"/>
          <a:ext cx="864870" cy="628015"/>
        </a:xfrm>
        <a:prstGeom prst="rect">
          <a:avLst/>
        </a:prstGeom>
        <a:noFill/>
        <a:ln w="9525">
          <a:noFill/>
        </a:ln>
      </xdr:spPr>
    </xdr:pic>
    <xdr:clientData/>
  </xdr:twoCellAnchor>
  <xdr:twoCellAnchor editAs="oneCell">
    <xdr:from>
      <xdr:col>4</xdr:col>
      <xdr:colOff>121285</xdr:colOff>
      <xdr:row>468</xdr:row>
      <xdr:rowOff>12065</xdr:rowOff>
    </xdr:from>
    <xdr:to>
      <xdr:col>4</xdr:col>
      <xdr:colOff>951865</xdr:colOff>
      <xdr:row>468</xdr:row>
      <xdr:rowOff>723265</xdr:rowOff>
    </xdr:to>
    <xdr:pic>
      <xdr:nvPicPr>
        <xdr:cNvPr id="245" name="图片 1203" descr="file:///\\1VE3FSM7FNP2JB4\i3D\JB\报价图片\113247.jpg"/>
        <xdr:cNvPicPr>
          <a:picLocks noChangeAspect="1"/>
        </xdr:cNvPicPr>
      </xdr:nvPicPr>
      <xdr:blipFill>
        <a:blip r:embed="rId175"/>
        <a:stretch>
          <a:fillRect/>
        </a:stretch>
      </xdr:blipFill>
      <xdr:spPr>
        <a:xfrm>
          <a:off x="6939280" y="354069015"/>
          <a:ext cx="830580" cy="711200"/>
        </a:xfrm>
        <a:prstGeom prst="rect">
          <a:avLst/>
        </a:prstGeom>
        <a:noFill/>
        <a:ln w="9525">
          <a:noFill/>
        </a:ln>
      </xdr:spPr>
    </xdr:pic>
    <xdr:clientData/>
  </xdr:twoCellAnchor>
  <xdr:twoCellAnchor editAs="oneCell">
    <xdr:from>
      <xdr:col>4</xdr:col>
      <xdr:colOff>328295</xdr:colOff>
      <xdr:row>469</xdr:row>
      <xdr:rowOff>12065</xdr:rowOff>
    </xdr:from>
    <xdr:to>
      <xdr:col>4</xdr:col>
      <xdr:colOff>744855</xdr:colOff>
      <xdr:row>469</xdr:row>
      <xdr:rowOff>723265</xdr:rowOff>
    </xdr:to>
    <xdr:pic>
      <xdr:nvPicPr>
        <xdr:cNvPr id="246" name="图片 2559" descr="file:///\\1VE3FSM7FNP2JB4\i3D\JB\报价图片\211766.jpg"/>
        <xdr:cNvPicPr>
          <a:picLocks noChangeAspect="1"/>
        </xdr:cNvPicPr>
      </xdr:nvPicPr>
      <xdr:blipFill>
        <a:blip r:embed="rId176"/>
        <a:stretch>
          <a:fillRect/>
        </a:stretch>
      </xdr:blipFill>
      <xdr:spPr>
        <a:xfrm>
          <a:off x="7146290" y="354831015"/>
          <a:ext cx="416560" cy="711200"/>
        </a:xfrm>
        <a:prstGeom prst="rect">
          <a:avLst/>
        </a:prstGeom>
        <a:noFill/>
        <a:ln w="9525">
          <a:noFill/>
        </a:ln>
      </xdr:spPr>
    </xdr:pic>
    <xdr:clientData/>
  </xdr:twoCellAnchor>
  <xdr:twoCellAnchor editAs="oneCell">
    <xdr:from>
      <xdr:col>4</xdr:col>
      <xdr:colOff>104140</xdr:colOff>
      <xdr:row>470</xdr:row>
      <xdr:rowOff>146050</xdr:rowOff>
    </xdr:from>
    <xdr:to>
      <xdr:col>4</xdr:col>
      <xdr:colOff>969010</xdr:colOff>
      <xdr:row>470</xdr:row>
      <xdr:rowOff>589280</xdr:rowOff>
    </xdr:to>
    <xdr:pic>
      <xdr:nvPicPr>
        <xdr:cNvPr id="247" name="图片 2761" descr="file:///\\1VE3FSM7FNP2JB4\i3D\JB\报价图片\213005.jpg"/>
        <xdr:cNvPicPr>
          <a:picLocks noChangeAspect="1"/>
        </xdr:cNvPicPr>
      </xdr:nvPicPr>
      <xdr:blipFill>
        <a:blip r:embed="rId177"/>
        <a:stretch>
          <a:fillRect/>
        </a:stretch>
      </xdr:blipFill>
      <xdr:spPr>
        <a:xfrm>
          <a:off x="6922135" y="355727000"/>
          <a:ext cx="864870" cy="443230"/>
        </a:xfrm>
        <a:prstGeom prst="rect">
          <a:avLst/>
        </a:prstGeom>
        <a:noFill/>
        <a:ln w="9525">
          <a:noFill/>
        </a:ln>
      </xdr:spPr>
    </xdr:pic>
    <xdr:clientData/>
  </xdr:twoCellAnchor>
  <xdr:twoCellAnchor editAs="oneCell">
    <xdr:from>
      <xdr:col>4</xdr:col>
      <xdr:colOff>107315</xdr:colOff>
      <xdr:row>471</xdr:row>
      <xdr:rowOff>12065</xdr:rowOff>
    </xdr:from>
    <xdr:to>
      <xdr:col>4</xdr:col>
      <xdr:colOff>965835</xdr:colOff>
      <xdr:row>471</xdr:row>
      <xdr:rowOff>723265</xdr:rowOff>
    </xdr:to>
    <xdr:pic>
      <xdr:nvPicPr>
        <xdr:cNvPr id="248" name="图片 1402" descr="file:///\\1VE3FSM7FNP2JB4\i3D\JB\报价图片\120007.jpg"/>
        <xdr:cNvPicPr>
          <a:picLocks noChangeAspect="1"/>
        </xdr:cNvPicPr>
      </xdr:nvPicPr>
      <xdr:blipFill>
        <a:blip r:embed="rId36"/>
        <a:stretch>
          <a:fillRect/>
        </a:stretch>
      </xdr:blipFill>
      <xdr:spPr>
        <a:xfrm>
          <a:off x="6925310" y="356355015"/>
          <a:ext cx="858520" cy="711200"/>
        </a:xfrm>
        <a:prstGeom prst="rect">
          <a:avLst/>
        </a:prstGeom>
        <a:noFill/>
        <a:ln w="9525">
          <a:noFill/>
        </a:ln>
      </xdr:spPr>
    </xdr:pic>
    <xdr:clientData/>
  </xdr:twoCellAnchor>
  <xdr:twoCellAnchor editAs="oneCell">
    <xdr:from>
      <xdr:col>4</xdr:col>
      <xdr:colOff>104140</xdr:colOff>
      <xdr:row>472</xdr:row>
      <xdr:rowOff>130810</xdr:rowOff>
    </xdr:from>
    <xdr:to>
      <xdr:col>4</xdr:col>
      <xdr:colOff>969010</xdr:colOff>
      <xdr:row>472</xdr:row>
      <xdr:rowOff>604520</xdr:rowOff>
    </xdr:to>
    <xdr:pic>
      <xdr:nvPicPr>
        <xdr:cNvPr id="249" name="图片 1191" descr="file:///\\1VE3FSM7FNP2JB4\i3D\JB\报价图片\113183.jpg"/>
        <xdr:cNvPicPr>
          <a:picLocks noChangeAspect="1"/>
        </xdr:cNvPicPr>
      </xdr:nvPicPr>
      <xdr:blipFill>
        <a:blip r:embed="rId42"/>
        <a:stretch>
          <a:fillRect/>
        </a:stretch>
      </xdr:blipFill>
      <xdr:spPr>
        <a:xfrm>
          <a:off x="6922135" y="357235760"/>
          <a:ext cx="864870" cy="473710"/>
        </a:xfrm>
        <a:prstGeom prst="rect">
          <a:avLst/>
        </a:prstGeom>
        <a:noFill/>
        <a:ln w="9525">
          <a:noFill/>
        </a:ln>
      </xdr:spPr>
    </xdr:pic>
    <xdr:clientData/>
  </xdr:twoCellAnchor>
  <xdr:twoCellAnchor editAs="oneCell">
    <xdr:from>
      <xdr:col>4</xdr:col>
      <xdr:colOff>127000</xdr:colOff>
      <xdr:row>473</xdr:row>
      <xdr:rowOff>12065</xdr:rowOff>
    </xdr:from>
    <xdr:to>
      <xdr:col>4</xdr:col>
      <xdr:colOff>946150</xdr:colOff>
      <xdr:row>473</xdr:row>
      <xdr:rowOff>723265</xdr:rowOff>
    </xdr:to>
    <xdr:pic>
      <xdr:nvPicPr>
        <xdr:cNvPr id="250" name="图片 1054" descr="file:///\\1VE3FSM7FNP2JB4\i3D\JB\报价图片\112683.jpg"/>
        <xdr:cNvPicPr>
          <a:picLocks noChangeAspect="1"/>
        </xdr:cNvPicPr>
      </xdr:nvPicPr>
      <xdr:blipFill>
        <a:blip r:embed="rId39"/>
        <a:stretch>
          <a:fillRect/>
        </a:stretch>
      </xdr:blipFill>
      <xdr:spPr>
        <a:xfrm>
          <a:off x="6944995" y="357879015"/>
          <a:ext cx="819150" cy="711200"/>
        </a:xfrm>
        <a:prstGeom prst="rect">
          <a:avLst/>
        </a:prstGeom>
        <a:noFill/>
        <a:ln w="9525">
          <a:noFill/>
        </a:ln>
      </xdr:spPr>
    </xdr:pic>
    <xdr:clientData/>
  </xdr:twoCellAnchor>
  <xdr:twoCellAnchor editAs="oneCell">
    <xdr:from>
      <xdr:col>4</xdr:col>
      <xdr:colOff>113665</xdr:colOff>
      <xdr:row>474</xdr:row>
      <xdr:rowOff>12065</xdr:rowOff>
    </xdr:from>
    <xdr:to>
      <xdr:col>4</xdr:col>
      <xdr:colOff>959485</xdr:colOff>
      <xdr:row>474</xdr:row>
      <xdr:rowOff>723265</xdr:rowOff>
    </xdr:to>
    <xdr:pic>
      <xdr:nvPicPr>
        <xdr:cNvPr id="251" name="图片 1263" descr="file:///\\1VE3FSM7FNP2JB4\i3D\JB\报价图片\113482.jpg"/>
        <xdr:cNvPicPr>
          <a:picLocks noChangeAspect="1"/>
        </xdr:cNvPicPr>
      </xdr:nvPicPr>
      <xdr:blipFill>
        <a:blip r:embed="rId178"/>
        <a:stretch>
          <a:fillRect/>
        </a:stretch>
      </xdr:blipFill>
      <xdr:spPr>
        <a:xfrm>
          <a:off x="6931660" y="358641015"/>
          <a:ext cx="845820" cy="711200"/>
        </a:xfrm>
        <a:prstGeom prst="rect">
          <a:avLst/>
        </a:prstGeom>
        <a:noFill/>
        <a:ln w="9525">
          <a:noFill/>
        </a:ln>
      </xdr:spPr>
    </xdr:pic>
    <xdr:clientData/>
  </xdr:twoCellAnchor>
  <xdr:twoCellAnchor editAs="oneCell">
    <xdr:from>
      <xdr:col>4</xdr:col>
      <xdr:colOff>104140</xdr:colOff>
      <xdr:row>475</xdr:row>
      <xdr:rowOff>146050</xdr:rowOff>
    </xdr:from>
    <xdr:to>
      <xdr:col>4</xdr:col>
      <xdr:colOff>969010</xdr:colOff>
      <xdr:row>475</xdr:row>
      <xdr:rowOff>589280</xdr:rowOff>
    </xdr:to>
    <xdr:pic>
      <xdr:nvPicPr>
        <xdr:cNvPr id="252" name="图片 2761" descr="file:///\\1VE3FSM7FNP2JB4\i3D\JB\报价图片\213005.jpg"/>
        <xdr:cNvPicPr>
          <a:picLocks noChangeAspect="1"/>
        </xdr:cNvPicPr>
      </xdr:nvPicPr>
      <xdr:blipFill>
        <a:blip r:embed="rId177"/>
        <a:stretch>
          <a:fillRect/>
        </a:stretch>
      </xdr:blipFill>
      <xdr:spPr>
        <a:xfrm>
          <a:off x="6922135" y="359537000"/>
          <a:ext cx="864870" cy="443230"/>
        </a:xfrm>
        <a:prstGeom prst="rect">
          <a:avLst/>
        </a:prstGeom>
        <a:noFill/>
        <a:ln w="9525">
          <a:noFill/>
        </a:ln>
      </xdr:spPr>
    </xdr:pic>
    <xdr:clientData/>
  </xdr:twoCellAnchor>
  <xdr:twoCellAnchor editAs="oneCell">
    <xdr:from>
      <xdr:col>4</xdr:col>
      <xdr:colOff>104140</xdr:colOff>
      <xdr:row>476</xdr:row>
      <xdr:rowOff>17780</xdr:rowOff>
    </xdr:from>
    <xdr:to>
      <xdr:col>4</xdr:col>
      <xdr:colOff>969010</xdr:colOff>
      <xdr:row>476</xdr:row>
      <xdr:rowOff>717550</xdr:rowOff>
    </xdr:to>
    <xdr:pic>
      <xdr:nvPicPr>
        <xdr:cNvPr id="253" name="图片 1266" descr="file:///\\1VE3FSM7FNP2JB4\i3D\JB\报价图片\113508.jpg"/>
        <xdr:cNvPicPr>
          <a:picLocks noChangeAspect="1"/>
        </xdr:cNvPicPr>
      </xdr:nvPicPr>
      <xdr:blipFill>
        <a:blip r:embed="rId179"/>
        <a:stretch>
          <a:fillRect/>
        </a:stretch>
      </xdr:blipFill>
      <xdr:spPr>
        <a:xfrm>
          <a:off x="6922135" y="360170730"/>
          <a:ext cx="864870" cy="699770"/>
        </a:xfrm>
        <a:prstGeom prst="rect">
          <a:avLst/>
        </a:prstGeom>
        <a:noFill/>
        <a:ln w="9525">
          <a:noFill/>
        </a:ln>
      </xdr:spPr>
    </xdr:pic>
    <xdr:clientData/>
  </xdr:twoCellAnchor>
  <xdr:twoCellAnchor editAs="oneCell">
    <xdr:from>
      <xdr:col>4</xdr:col>
      <xdr:colOff>213360</xdr:colOff>
      <xdr:row>477</xdr:row>
      <xdr:rowOff>29845</xdr:rowOff>
    </xdr:from>
    <xdr:to>
      <xdr:col>4</xdr:col>
      <xdr:colOff>859790</xdr:colOff>
      <xdr:row>477</xdr:row>
      <xdr:rowOff>651510</xdr:rowOff>
    </xdr:to>
    <xdr:pic>
      <xdr:nvPicPr>
        <xdr:cNvPr id="254" name="图片 253"/>
        <xdr:cNvPicPr>
          <a:picLocks noChangeAspect="1"/>
        </xdr:cNvPicPr>
      </xdr:nvPicPr>
      <xdr:blipFill>
        <a:blip r:embed="rId180"/>
        <a:stretch>
          <a:fillRect/>
        </a:stretch>
      </xdr:blipFill>
      <xdr:spPr>
        <a:xfrm>
          <a:off x="7031355" y="360944795"/>
          <a:ext cx="646430" cy="621665"/>
        </a:xfrm>
        <a:prstGeom prst="rect">
          <a:avLst/>
        </a:prstGeom>
        <a:noFill/>
        <a:ln w="9525">
          <a:noFill/>
        </a:ln>
      </xdr:spPr>
    </xdr:pic>
    <xdr:clientData/>
  </xdr:twoCellAnchor>
  <xdr:twoCellAnchor editAs="oneCell">
    <xdr:from>
      <xdr:col>4</xdr:col>
      <xdr:colOff>137160</xdr:colOff>
      <xdr:row>478</xdr:row>
      <xdr:rowOff>12065</xdr:rowOff>
    </xdr:from>
    <xdr:to>
      <xdr:col>4</xdr:col>
      <xdr:colOff>935990</xdr:colOff>
      <xdr:row>478</xdr:row>
      <xdr:rowOff>723265</xdr:rowOff>
    </xdr:to>
    <xdr:pic>
      <xdr:nvPicPr>
        <xdr:cNvPr id="255" name="图片 2580" descr="file:///\\1VE3FSM7FNP2JB4\i3D\JB\报价图片\211877.jpg"/>
        <xdr:cNvPicPr>
          <a:picLocks noChangeAspect="1"/>
        </xdr:cNvPicPr>
      </xdr:nvPicPr>
      <xdr:blipFill>
        <a:blip r:embed="rId181"/>
        <a:stretch>
          <a:fillRect/>
        </a:stretch>
      </xdr:blipFill>
      <xdr:spPr>
        <a:xfrm>
          <a:off x="6955155" y="361689015"/>
          <a:ext cx="798830" cy="711200"/>
        </a:xfrm>
        <a:prstGeom prst="rect">
          <a:avLst/>
        </a:prstGeom>
        <a:noFill/>
        <a:ln w="9525">
          <a:noFill/>
        </a:ln>
      </xdr:spPr>
    </xdr:pic>
    <xdr:clientData/>
  </xdr:twoCellAnchor>
  <xdr:twoCellAnchor editAs="oneCell">
    <xdr:from>
      <xdr:col>4</xdr:col>
      <xdr:colOff>104140</xdr:colOff>
      <xdr:row>479</xdr:row>
      <xdr:rowOff>17780</xdr:rowOff>
    </xdr:from>
    <xdr:to>
      <xdr:col>4</xdr:col>
      <xdr:colOff>969010</xdr:colOff>
      <xdr:row>479</xdr:row>
      <xdr:rowOff>717550</xdr:rowOff>
    </xdr:to>
    <xdr:pic>
      <xdr:nvPicPr>
        <xdr:cNvPr id="256" name="图片 1273" descr="file:///\\1VE3FSM7FNP2JB4\i3D\JB\报价图片\113528.jpg"/>
        <xdr:cNvPicPr>
          <a:picLocks noChangeAspect="1"/>
        </xdr:cNvPicPr>
      </xdr:nvPicPr>
      <xdr:blipFill>
        <a:blip r:embed="rId182"/>
        <a:stretch>
          <a:fillRect/>
        </a:stretch>
      </xdr:blipFill>
      <xdr:spPr>
        <a:xfrm>
          <a:off x="6922135" y="362456730"/>
          <a:ext cx="864870" cy="699770"/>
        </a:xfrm>
        <a:prstGeom prst="rect">
          <a:avLst/>
        </a:prstGeom>
        <a:noFill/>
        <a:ln w="9525">
          <a:noFill/>
        </a:ln>
      </xdr:spPr>
    </xdr:pic>
    <xdr:clientData/>
  </xdr:twoCellAnchor>
  <xdr:twoCellAnchor editAs="oneCell">
    <xdr:from>
      <xdr:col>4</xdr:col>
      <xdr:colOff>149225</xdr:colOff>
      <xdr:row>480</xdr:row>
      <xdr:rowOff>12065</xdr:rowOff>
    </xdr:from>
    <xdr:to>
      <xdr:col>4</xdr:col>
      <xdr:colOff>923290</xdr:colOff>
      <xdr:row>480</xdr:row>
      <xdr:rowOff>723265</xdr:rowOff>
    </xdr:to>
    <xdr:pic>
      <xdr:nvPicPr>
        <xdr:cNvPr id="257" name="图片 1270" descr="file:///\\1VE3FSM7FNP2JB4\i3D\JB\报价图片\113521.jpg"/>
        <xdr:cNvPicPr>
          <a:picLocks noChangeAspect="1"/>
        </xdr:cNvPicPr>
      </xdr:nvPicPr>
      <xdr:blipFill>
        <a:blip r:embed="rId183"/>
        <a:stretch>
          <a:fillRect/>
        </a:stretch>
      </xdr:blipFill>
      <xdr:spPr>
        <a:xfrm>
          <a:off x="6967220" y="363213015"/>
          <a:ext cx="774065" cy="711200"/>
        </a:xfrm>
        <a:prstGeom prst="rect">
          <a:avLst/>
        </a:prstGeom>
        <a:noFill/>
        <a:ln w="9525">
          <a:noFill/>
        </a:ln>
      </xdr:spPr>
    </xdr:pic>
    <xdr:clientData/>
  </xdr:twoCellAnchor>
  <xdr:twoCellAnchor editAs="oneCell">
    <xdr:from>
      <xdr:col>4</xdr:col>
      <xdr:colOff>149225</xdr:colOff>
      <xdr:row>480</xdr:row>
      <xdr:rowOff>12065</xdr:rowOff>
    </xdr:from>
    <xdr:to>
      <xdr:col>4</xdr:col>
      <xdr:colOff>923290</xdr:colOff>
      <xdr:row>480</xdr:row>
      <xdr:rowOff>723265</xdr:rowOff>
    </xdr:to>
    <xdr:pic>
      <xdr:nvPicPr>
        <xdr:cNvPr id="258" name="图片 1271" descr="file:///\\1VE3FSM7FNP2JB4\i3D\JB\报价图片\113521.jpg"/>
        <xdr:cNvPicPr>
          <a:picLocks noChangeAspect="1"/>
        </xdr:cNvPicPr>
      </xdr:nvPicPr>
      <xdr:blipFill>
        <a:blip r:embed="rId183"/>
        <a:stretch>
          <a:fillRect/>
        </a:stretch>
      </xdr:blipFill>
      <xdr:spPr>
        <a:xfrm>
          <a:off x="6967220" y="363213015"/>
          <a:ext cx="774065" cy="711200"/>
        </a:xfrm>
        <a:prstGeom prst="rect">
          <a:avLst/>
        </a:prstGeom>
        <a:noFill/>
        <a:ln w="9525">
          <a:noFill/>
        </a:ln>
      </xdr:spPr>
    </xdr:pic>
    <xdr:clientData/>
  </xdr:twoCellAnchor>
  <xdr:twoCellAnchor editAs="oneCell">
    <xdr:from>
      <xdr:col>4</xdr:col>
      <xdr:colOff>143510</xdr:colOff>
      <xdr:row>481</xdr:row>
      <xdr:rowOff>12065</xdr:rowOff>
    </xdr:from>
    <xdr:to>
      <xdr:col>4</xdr:col>
      <xdr:colOff>929640</xdr:colOff>
      <xdr:row>481</xdr:row>
      <xdr:rowOff>723265</xdr:rowOff>
    </xdr:to>
    <xdr:pic>
      <xdr:nvPicPr>
        <xdr:cNvPr id="259" name="图片 1108" descr="file:///\\1VE3FSM7FNP2JB4\i3D\JB\报价图片\112878.jpg"/>
        <xdr:cNvPicPr>
          <a:picLocks noChangeAspect="1"/>
        </xdr:cNvPicPr>
      </xdr:nvPicPr>
      <xdr:blipFill>
        <a:blip r:embed="rId184"/>
        <a:stretch>
          <a:fillRect/>
        </a:stretch>
      </xdr:blipFill>
      <xdr:spPr>
        <a:xfrm>
          <a:off x="6961505" y="363975015"/>
          <a:ext cx="786130" cy="711200"/>
        </a:xfrm>
        <a:prstGeom prst="rect">
          <a:avLst/>
        </a:prstGeom>
        <a:noFill/>
        <a:ln w="9525">
          <a:noFill/>
        </a:ln>
      </xdr:spPr>
    </xdr:pic>
    <xdr:clientData/>
  </xdr:twoCellAnchor>
  <xdr:twoCellAnchor editAs="oneCell">
    <xdr:from>
      <xdr:col>4</xdr:col>
      <xdr:colOff>156845</xdr:colOff>
      <xdr:row>482</xdr:row>
      <xdr:rowOff>0</xdr:rowOff>
    </xdr:from>
    <xdr:to>
      <xdr:col>4</xdr:col>
      <xdr:colOff>916305</xdr:colOff>
      <xdr:row>482</xdr:row>
      <xdr:rowOff>711200</xdr:rowOff>
    </xdr:to>
    <xdr:pic>
      <xdr:nvPicPr>
        <xdr:cNvPr id="260" name="图片 1466" descr="file:///\\1VE3FSM7FNP2JB4\i3D\JB\报价图片\120278.jpg"/>
        <xdr:cNvPicPr>
          <a:picLocks noChangeAspect="1"/>
        </xdr:cNvPicPr>
      </xdr:nvPicPr>
      <xdr:blipFill>
        <a:blip r:embed="rId185"/>
        <a:stretch>
          <a:fillRect/>
        </a:stretch>
      </xdr:blipFill>
      <xdr:spPr>
        <a:xfrm>
          <a:off x="6974840" y="364724950"/>
          <a:ext cx="759460" cy="711200"/>
        </a:xfrm>
        <a:prstGeom prst="rect">
          <a:avLst/>
        </a:prstGeom>
        <a:noFill/>
        <a:ln w="9525">
          <a:noFill/>
        </a:ln>
      </xdr:spPr>
    </xdr:pic>
    <xdr:clientData/>
  </xdr:twoCellAnchor>
  <xdr:twoCellAnchor editAs="oneCell">
    <xdr:from>
      <xdr:col>4</xdr:col>
      <xdr:colOff>269240</xdr:colOff>
      <xdr:row>482</xdr:row>
      <xdr:rowOff>29210</xdr:rowOff>
    </xdr:from>
    <xdr:to>
      <xdr:col>4</xdr:col>
      <xdr:colOff>803275</xdr:colOff>
      <xdr:row>482</xdr:row>
      <xdr:rowOff>670560</xdr:rowOff>
    </xdr:to>
    <xdr:pic>
      <xdr:nvPicPr>
        <xdr:cNvPr id="261" name="图片 260"/>
        <xdr:cNvPicPr>
          <a:picLocks noChangeAspect="1"/>
        </xdr:cNvPicPr>
      </xdr:nvPicPr>
      <xdr:blipFill>
        <a:blip r:embed="rId186"/>
        <a:stretch>
          <a:fillRect/>
        </a:stretch>
      </xdr:blipFill>
      <xdr:spPr>
        <a:xfrm>
          <a:off x="7087235" y="364754160"/>
          <a:ext cx="534035" cy="641350"/>
        </a:xfrm>
        <a:prstGeom prst="rect">
          <a:avLst/>
        </a:prstGeom>
        <a:noFill/>
        <a:ln w="9525">
          <a:noFill/>
        </a:ln>
      </xdr:spPr>
    </xdr:pic>
    <xdr:clientData/>
  </xdr:twoCellAnchor>
  <xdr:twoCellAnchor editAs="oneCell">
    <xdr:from>
      <xdr:col>4</xdr:col>
      <xdr:colOff>151765</xdr:colOff>
      <xdr:row>483</xdr:row>
      <xdr:rowOff>12065</xdr:rowOff>
    </xdr:from>
    <xdr:to>
      <xdr:col>4</xdr:col>
      <xdr:colOff>921385</xdr:colOff>
      <xdr:row>483</xdr:row>
      <xdr:rowOff>723265</xdr:rowOff>
    </xdr:to>
    <xdr:pic>
      <xdr:nvPicPr>
        <xdr:cNvPr id="262" name="图片 3809" descr="file:///\\1VE3FSM7FNP2JB4\i3D\JB\报价图片\310153.jpg"/>
        <xdr:cNvPicPr>
          <a:picLocks noChangeAspect="1"/>
        </xdr:cNvPicPr>
      </xdr:nvPicPr>
      <xdr:blipFill>
        <a:blip r:embed="rId187"/>
        <a:stretch>
          <a:fillRect/>
        </a:stretch>
      </xdr:blipFill>
      <xdr:spPr>
        <a:xfrm>
          <a:off x="6969760" y="365499015"/>
          <a:ext cx="769620" cy="711200"/>
        </a:xfrm>
        <a:prstGeom prst="rect">
          <a:avLst/>
        </a:prstGeom>
        <a:noFill/>
        <a:ln w="9525">
          <a:noFill/>
        </a:ln>
      </xdr:spPr>
    </xdr:pic>
    <xdr:clientData/>
  </xdr:twoCellAnchor>
  <xdr:twoCellAnchor editAs="oneCell">
    <xdr:from>
      <xdr:col>4</xdr:col>
      <xdr:colOff>104140</xdr:colOff>
      <xdr:row>484</xdr:row>
      <xdr:rowOff>20955</xdr:rowOff>
    </xdr:from>
    <xdr:to>
      <xdr:col>4</xdr:col>
      <xdr:colOff>969010</xdr:colOff>
      <xdr:row>484</xdr:row>
      <xdr:rowOff>717550</xdr:rowOff>
    </xdr:to>
    <xdr:pic>
      <xdr:nvPicPr>
        <xdr:cNvPr id="263" name="图片 553" descr="file:///\\1VE3FSM7FNP2JB4\i3D\JB\报价图片\111087.jpg"/>
        <xdr:cNvPicPr>
          <a:picLocks noChangeAspect="1"/>
        </xdr:cNvPicPr>
      </xdr:nvPicPr>
      <xdr:blipFill>
        <a:blip r:embed="rId188"/>
        <a:stretch>
          <a:fillRect/>
        </a:stretch>
      </xdr:blipFill>
      <xdr:spPr>
        <a:xfrm>
          <a:off x="6922135" y="366269905"/>
          <a:ext cx="864870" cy="696595"/>
        </a:xfrm>
        <a:prstGeom prst="rect">
          <a:avLst/>
        </a:prstGeom>
        <a:noFill/>
        <a:ln w="9525">
          <a:noFill/>
        </a:ln>
      </xdr:spPr>
    </xdr:pic>
    <xdr:clientData/>
  </xdr:twoCellAnchor>
  <xdr:twoCellAnchor editAs="oneCell">
    <xdr:from>
      <xdr:col>4</xdr:col>
      <xdr:colOff>104140</xdr:colOff>
      <xdr:row>484</xdr:row>
      <xdr:rowOff>20955</xdr:rowOff>
    </xdr:from>
    <xdr:to>
      <xdr:col>4</xdr:col>
      <xdr:colOff>969010</xdr:colOff>
      <xdr:row>484</xdr:row>
      <xdr:rowOff>717550</xdr:rowOff>
    </xdr:to>
    <xdr:pic>
      <xdr:nvPicPr>
        <xdr:cNvPr id="264" name="图片 553" descr="file:///\\1VE3FSM7FNP2JB4\i3D\JB\报价图片\111087.jpg"/>
        <xdr:cNvPicPr>
          <a:picLocks noChangeAspect="1"/>
        </xdr:cNvPicPr>
      </xdr:nvPicPr>
      <xdr:blipFill>
        <a:blip r:embed="rId188"/>
        <a:stretch>
          <a:fillRect/>
        </a:stretch>
      </xdr:blipFill>
      <xdr:spPr>
        <a:xfrm>
          <a:off x="6922135" y="366269905"/>
          <a:ext cx="864870" cy="696595"/>
        </a:xfrm>
        <a:prstGeom prst="rect">
          <a:avLst/>
        </a:prstGeom>
        <a:noFill/>
        <a:ln w="9525">
          <a:noFill/>
        </a:ln>
      </xdr:spPr>
    </xdr:pic>
    <xdr:clientData/>
  </xdr:twoCellAnchor>
  <xdr:twoCellAnchor editAs="oneCell">
    <xdr:from>
      <xdr:col>4</xdr:col>
      <xdr:colOff>205740</xdr:colOff>
      <xdr:row>485</xdr:row>
      <xdr:rowOff>12065</xdr:rowOff>
    </xdr:from>
    <xdr:to>
      <xdr:col>4</xdr:col>
      <xdr:colOff>867410</xdr:colOff>
      <xdr:row>485</xdr:row>
      <xdr:rowOff>723265</xdr:rowOff>
    </xdr:to>
    <xdr:pic>
      <xdr:nvPicPr>
        <xdr:cNvPr id="265" name="图片 180" descr="file:///\\1VE3FSM7FNP2JB4\i3D\JB\报价图片\110293.jpg"/>
        <xdr:cNvPicPr>
          <a:picLocks noChangeAspect="1"/>
        </xdr:cNvPicPr>
      </xdr:nvPicPr>
      <xdr:blipFill>
        <a:blip r:embed="rId189"/>
        <a:stretch>
          <a:fillRect/>
        </a:stretch>
      </xdr:blipFill>
      <xdr:spPr>
        <a:xfrm>
          <a:off x="7023735" y="367023015"/>
          <a:ext cx="661670" cy="711200"/>
        </a:xfrm>
        <a:prstGeom prst="rect">
          <a:avLst/>
        </a:prstGeom>
        <a:noFill/>
        <a:ln w="9525">
          <a:noFill/>
        </a:ln>
      </xdr:spPr>
    </xdr:pic>
    <xdr:clientData/>
  </xdr:twoCellAnchor>
  <xdr:twoCellAnchor editAs="oneCell">
    <xdr:from>
      <xdr:col>4</xdr:col>
      <xdr:colOff>104140</xdr:colOff>
      <xdr:row>486</xdr:row>
      <xdr:rowOff>47625</xdr:rowOff>
    </xdr:from>
    <xdr:to>
      <xdr:col>4</xdr:col>
      <xdr:colOff>969010</xdr:colOff>
      <xdr:row>486</xdr:row>
      <xdr:rowOff>687705</xdr:rowOff>
    </xdr:to>
    <xdr:pic>
      <xdr:nvPicPr>
        <xdr:cNvPr id="266" name="图片 559" descr="file:///\\1VE3FSM7FNP2JB4\i3D\JB\报价图片\111093.jpg"/>
        <xdr:cNvPicPr>
          <a:picLocks noChangeAspect="1"/>
        </xdr:cNvPicPr>
      </xdr:nvPicPr>
      <xdr:blipFill>
        <a:blip r:embed="rId190"/>
        <a:stretch>
          <a:fillRect/>
        </a:stretch>
      </xdr:blipFill>
      <xdr:spPr>
        <a:xfrm>
          <a:off x="6922135" y="367820575"/>
          <a:ext cx="864870" cy="640080"/>
        </a:xfrm>
        <a:prstGeom prst="rect">
          <a:avLst/>
        </a:prstGeom>
        <a:noFill/>
        <a:ln w="9525">
          <a:noFill/>
        </a:ln>
      </xdr:spPr>
    </xdr:pic>
    <xdr:clientData/>
  </xdr:twoCellAnchor>
  <xdr:twoCellAnchor editAs="oneCell">
    <xdr:from>
      <xdr:col>4</xdr:col>
      <xdr:colOff>126365</xdr:colOff>
      <xdr:row>487</xdr:row>
      <xdr:rowOff>12065</xdr:rowOff>
    </xdr:from>
    <xdr:to>
      <xdr:col>4</xdr:col>
      <xdr:colOff>946785</xdr:colOff>
      <xdr:row>487</xdr:row>
      <xdr:rowOff>723265</xdr:rowOff>
    </xdr:to>
    <xdr:pic>
      <xdr:nvPicPr>
        <xdr:cNvPr id="267" name="图片 27" descr="file:///\\1VE3FSM7FNP2JB4\i3D\JB\报价图片\110020.jpg"/>
        <xdr:cNvPicPr>
          <a:picLocks noChangeAspect="1"/>
        </xdr:cNvPicPr>
      </xdr:nvPicPr>
      <xdr:blipFill>
        <a:blip r:embed="rId61"/>
        <a:stretch>
          <a:fillRect/>
        </a:stretch>
      </xdr:blipFill>
      <xdr:spPr>
        <a:xfrm>
          <a:off x="6944360" y="368547015"/>
          <a:ext cx="820420" cy="711200"/>
        </a:xfrm>
        <a:prstGeom prst="rect">
          <a:avLst/>
        </a:prstGeom>
        <a:noFill/>
        <a:ln w="9525">
          <a:noFill/>
        </a:ln>
      </xdr:spPr>
    </xdr:pic>
    <xdr:clientData/>
  </xdr:twoCellAnchor>
  <xdr:twoCellAnchor editAs="oneCell">
    <xdr:from>
      <xdr:col>4</xdr:col>
      <xdr:colOff>126365</xdr:colOff>
      <xdr:row>488</xdr:row>
      <xdr:rowOff>12065</xdr:rowOff>
    </xdr:from>
    <xdr:to>
      <xdr:col>4</xdr:col>
      <xdr:colOff>946785</xdr:colOff>
      <xdr:row>488</xdr:row>
      <xdr:rowOff>723265</xdr:rowOff>
    </xdr:to>
    <xdr:pic>
      <xdr:nvPicPr>
        <xdr:cNvPr id="268" name="图片 24" descr="file:///\\1VE3FSM7FNP2JB4\i3D\JB\报价图片\110020.jpg"/>
        <xdr:cNvPicPr>
          <a:picLocks noChangeAspect="1"/>
        </xdr:cNvPicPr>
      </xdr:nvPicPr>
      <xdr:blipFill>
        <a:blip r:embed="rId61"/>
        <a:stretch>
          <a:fillRect/>
        </a:stretch>
      </xdr:blipFill>
      <xdr:spPr>
        <a:xfrm>
          <a:off x="6944360" y="369309015"/>
          <a:ext cx="820420" cy="711200"/>
        </a:xfrm>
        <a:prstGeom prst="rect">
          <a:avLst/>
        </a:prstGeom>
        <a:noFill/>
        <a:ln w="9525">
          <a:noFill/>
        </a:ln>
      </xdr:spPr>
    </xdr:pic>
    <xdr:clientData/>
  </xdr:twoCellAnchor>
  <xdr:twoCellAnchor editAs="oneCell">
    <xdr:from>
      <xdr:col>4</xdr:col>
      <xdr:colOff>126365</xdr:colOff>
      <xdr:row>489</xdr:row>
      <xdr:rowOff>12065</xdr:rowOff>
    </xdr:from>
    <xdr:to>
      <xdr:col>4</xdr:col>
      <xdr:colOff>946785</xdr:colOff>
      <xdr:row>489</xdr:row>
      <xdr:rowOff>723265</xdr:rowOff>
    </xdr:to>
    <xdr:pic>
      <xdr:nvPicPr>
        <xdr:cNvPr id="269" name="图片 22" descr="file:///\\1VE3FSM7FNP2JB4\i3D\JB\报价图片\110020.jpg"/>
        <xdr:cNvPicPr>
          <a:picLocks noChangeAspect="1"/>
        </xdr:cNvPicPr>
      </xdr:nvPicPr>
      <xdr:blipFill>
        <a:blip r:embed="rId61"/>
        <a:stretch>
          <a:fillRect/>
        </a:stretch>
      </xdr:blipFill>
      <xdr:spPr>
        <a:xfrm>
          <a:off x="6944360" y="370071015"/>
          <a:ext cx="820420" cy="711200"/>
        </a:xfrm>
        <a:prstGeom prst="rect">
          <a:avLst/>
        </a:prstGeom>
        <a:noFill/>
        <a:ln w="9525">
          <a:noFill/>
        </a:ln>
      </xdr:spPr>
    </xdr:pic>
    <xdr:clientData/>
  </xdr:twoCellAnchor>
  <xdr:twoCellAnchor editAs="oneCell">
    <xdr:from>
      <xdr:col>4</xdr:col>
      <xdr:colOff>126365</xdr:colOff>
      <xdr:row>490</xdr:row>
      <xdr:rowOff>12065</xdr:rowOff>
    </xdr:from>
    <xdr:to>
      <xdr:col>4</xdr:col>
      <xdr:colOff>946785</xdr:colOff>
      <xdr:row>490</xdr:row>
      <xdr:rowOff>723265</xdr:rowOff>
    </xdr:to>
    <xdr:pic>
      <xdr:nvPicPr>
        <xdr:cNvPr id="270" name="图片 21" descr="file:///\\1VE3FSM7FNP2JB4\i3D\JB\报价图片\110020.jpg"/>
        <xdr:cNvPicPr>
          <a:picLocks noChangeAspect="1"/>
        </xdr:cNvPicPr>
      </xdr:nvPicPr>
      <xdr:blipFill>
        <a:blip r:embed="rId61"/>
        <a:stretch>
          <a:fillRect/>
        </a:stretch>
      </xdr:blipFill>
      <xdr:spPr>
        <a:xfrm>
          <a:off x="6944360" y="370833015"/>
          <a:ext cx="820420" cy="711200"/>
        </a:xfrm>
        <a:prstGeom prst="rect">
          <a:avLst/>
        </a:prstGeom>
        <a:noFill/>
        <a:ln w="9525">
          <a:noFill/>
        </a:ln>
      </xdr:spPr>
    </xdr:pic>
    <xdr:clientData/>
  </xdr:twoCellAnchor>
  <xdr:twoCellAnchor editAs="oneCell">
    <xdr:from>
      <xdr:col>4</xdr:col>
      <xdr:colOff>126365</xdr:colOff>
      <xdr:row>491</xdr:row>
      <xdr:rowOff>12065</xdr:rowOff>
    </xdr:from>
    <xdr:to>
      <xdr:col>4</xdr:col>
      <xdr:colOff>946785</xdr:colOff>
      <xdr:row>491</xdr:row>
      <xdr:rowOff>723265</xdr:rowOff>
    </xdr:to>
    <xdr:pic>
      <xdr:nvPicPr>
        <xdr:cNvPr id="271" name="图片 19" descr="file:///\\1VE3FSM7FNP2JB4\i3D\JB\报价图片\110020.jpg"/>
        <xdr:cNvPicPr>
          <a:picLocks noChangeAspect="1"/>
        </xdr:cNvPicPr>
      </xdr:nvPicPr>
      <xdr:blipFill>
        <a:blip r:embed="rId61"/>
        <a:stretch>
          <a:fillRect/>
        </a:stretch>
      </xdr:blipFill>
      <xdr:spPr>
        <a:xfrm>
          <a:off x="6944360" y="371595015"/>
          <a:ext cx="820420" cy="711200"/>
        </a:xfrm>
        <a:prstGeom prst="rect">
          <a:avLst/>
        </a:prstGeom>
        <a:noFill/>
        <a:ln w="9525">
          <a:noFill/>
        </a:ln>
      </xdr:spPr>
    </xdr:pic>
    <xdr:clientData/>
  </xdr:twoCellAnchor>
  <xdr:twoCellAnchor editAs="oneCell">
    <xdr:from>
      <xdr:col>4</xdr:col>
      <xdr:colOff>147320</xdr:colOff>
      <xdr:row>492</xdr:row>
      <xdr:rowOff>12065</xdr:rowOff>
    </xdr:from>
    <xdr:to>
      <xdr:col>4</xdr:col>
      <xdr:colOff>925830</xdr:colOff>
      <xdr:row>492</xdr:row>
      <xdr:rowOff>723265</xdr:rowOff>
    </xdr:to>
    <xdr:pic>
      <xdr:nvPicPr>
        <xdr:cNvPr id="272" name="图片 566" descr="file:///\\1VE3FSM7FNP2JB4\i3D\JB\报价图片\111150.jpg"/>
        <xdr:cNvPicPr>
          <a:picLocks noChangeAspect="1"/>
        </xdr:cNvPicPr>
      </xdr:nvPicPr>
      <xdr:blipFill>
        <a:blip r:embed="rId191"/>
        <a:stretch>
          <a:fillRect/>
        </a:stretch>
      </xdr:blipFill>
      <xdr:spPr>
        <a:xfrm>
          <a:off x="6965315" y="372357015"/>
          <a:ext cx="778510" cy="711200"/>
        </a:xfrm>
        <a:prstGeom prst="rect">
          <a:avLst/>
        </a:prstGeom>
        <a:noFill/>
        <a:ln w="9525">
          <a:noFill/>
        </a:ln>
      </xdr:spPr>
    </xdr:pic>
    <xdr:clientData/>
  </xdr:twoCellAnchor>
  <xdr:twoCellAnchor editAs="oneCell">
    <xdr:from>
      <xdr:col>4</xdr:col>
      <xdr:colOff>147320</xdr:colOff>
      <xdr:row>492</xdr:row>
      <xdr:rowOff>12065</xdr:rowOff>
    </xdr:from>
    <xdr:to>
      <xdr:col>4</xdr:col>
      <xdr:colOff>925830</xdr:colOff>
      <xdr:row>492</xdr:row>
      <xdr:rowOff>723265</xdr:rowOff>
    </xdr:to>
    <xdr:pic>
      <xdr:nvPicPr>
        <xdr:cNvPr id="273" name="图片 566" descr="file:///\\1VE3FSM7FNP2JB4\i3D\JB\报价图片\111150.jpg"/>
        <xdr:cNvPicPr>
          <a:picLocks noChangeAspect="1"/>
        </xdr:cNvPicPr>
      </xdr:nvPicPr>
      <xdr:blipFill>
        <a:blip r:embed="rId191"/>
        <a:stretch>
          <a:fillRect/>
        </a:stretch>
      </xdr:blipFill>
      <xdr:spPr>
        <a:xfrm>
          <a:off x="6965315" y="372357015"/>
          <a:ext cx="778510" cy="711200"/>
        </a:xfrm>
        <a:prstGeom prst="rect">
          <a:avLst/>
        </a:prstGeom>
        <a:noFill/>
        <a:ln w="9525">
          <a:noFill/>
        </a:ln>
      </xdr:spPr>
    </xdr:pic>
    <xdr:clientData/>
  </xdr:twoCellAnchor>
  <xdr:twoCellAnchor editAs="oneCell">
    <xdr:from>
      <xdr:col>4</xdr:col>
      <xdr:colOff>147320</xdr:colOff>
      <xdr:row>493</xdr:row>
      <xdr:rowOff>12065</xdr:rowOff>
    </xdr:from>
    <xdr:to>
      <xdr:col>4</xdr:col>
      <xdr:colOff>925830</xdr:colOff>
      <xdr:row>493</xdr:row>
      <xdr:rowOff>723265</xdr:rowOff>
    </xdr:to>
    <xdr:pic>
      <xdr:nvPicPr>
        <xdr:cNvPr id="274" name="图片 567" descr="file:///\\1VE3FSM7FNP2JB4\i3D\JB\报价图片\111150.jpg"/>
        <xdr:cNvPicPr>
          <a:picLocks noChangeAspect="1"/>
        </xdr:cNvPicPr>
      </xdr:nvPicPr>
      <xdr:blipFill>
        <a:blip r:embed="rId191"/>
        <a:stretch>
          <a:fillRect/>
        </a:stretch>
      </xdr:blipFill>
      <xdr:spPr>
        <a:xfrm>
          <a:off x="6965315" y="373119015"/>
          <a:ext cx="778510" cy="711200"/>
        </a:xfrm>
        <a:prstGeom prst="rect">
          <a:avLst/>
        </a:prstGeom>
        <a:noFill/>
        <a:ln w="9525">
          <a:noFill/>
        </a:ln>
      </xdr:spPr>
    </xdr:pic>
    <xdr:clientData/>
  </xdr:twoCellAnchor>
  <xdr:twoCellAnchor editAs="oneCell">
    <xdr:from>
      <xdr:col>4</xdr:col>
      <xdr:colOff>147320</xdr:colOff>
      <xdr:row>493</xdr:row>
      <xdr:rowOff>12065</xdr:rowOff>
    </xdr:from>
    <xdr:to>
      <xdr:col>4</xdr:col>
      <xdr:colOff>925830</xdr:colOff>
      <xdr:row>493</xdr:row>
      <xdr:rowOff>723265</xdr:rowOff>
    </xdr:to>
    <xdr:pic>
      <xdr:nvPicPr>
        <xdr:cNvPr id="275" name="图片 567" descr="file:///\\1VE3FSM7FNP2JB4\i3D\JB\报价图片\111150.jpg"/>
        <xdr:cNvPicPr>
          <a:picLocks noChangeAspect="1"/>
        </xdr:cNvPicPr>
      </xdr:nvPicPr>
      <xdr:blipFill>
        <a:blip r:embed="rId191"/>
        <a:stretch>
          <a:fillRect/>
        </a:stretch>
      </xdr:blipFill>
      <xdr:spPr>
        <a:xfrm>
          <a:off x="6965315" y="373119015"/>
          <a:ext cx="778510" cy="711200"/>
        </a:xfrm>
        <a:prstGeom prst="rect">
          <a:avLst/>
        </a:prstGeom>
        <a:noFill/>
        <a:ln w="9525">
          <a:noFill/>
        </a:ln>
      </xdr:spPr>
    </xdr:pic>
    <xdr:clientData/>
  </xdr:twoCellAnchor>
  <xdr:twoCellAnchor editAs="oneCell">
    <xdr:from>
      <xdr:col>4</xdr:col>
      <xdr:colOff>113665</xdr:colOff>
      <xdr:row>494</xdr:row>
      <xdr:rowOff>12065</xdr:rowOff>
    </xdr:from>
    <xdr:to>
      <xdr:col>4</xdr:col>
      <xdr:colOff>959485</xdr:colOff>
      <xdr:row>494</xdr:row>
      <xdr:rowOff>723265</xdr:rowOff>
    </xdr:to>
    <xdr:pic>
      <xdr:nvPicPr>
        <xdr:cNvPr id="276" name="图片 579" descr="file:///\\1VE3FSM7FNP2JB4\i3D\JB\报价图片\111195.jpg"/>
        <xdr:cNvPicPr>
          <a:picLocks noChangeAspect="1"/>
        </xdr:cNvPicPr>
      </xdr:nvPicPr>
      <xdr:blipFill>
        <a:blip r:embed="rId192"/>
        <a:stretch>
          <a:fillRect/>
        </a:stretch>
      </xdr:blipFill>
      <xdr:spPr>
        <a:xfrm>
          <a:off x="6931660" y="373881015"/>
          <a:ext cx="845820" cy="711200"/>
        </a:xfrm>
        <a:prstGeom prst="rect">
          <a:avLst/>
        </a:prstGeom>
        <a:noFill/>
        <a:ln w="9525">
          <a:noFill/>
        </a:ln>
      </xdr:spPr>
    </xdr:pic>
    <xdr:clientData/>
  </xdr:twoCellAnchor>
  <xdr:twoCellAnchor editAs="oneCell">
    <xdr:from>
      <xdr:col>4</xdr:col>
      <xdr:colOff>161925</xdr:colOff>
      <xdr:row>495</xdr:row>
      <xdr:rowOff>125095</xdr:rowOff>
    </xdr:from>
    <xdr:to>
      <xdr:col>4</xdr:col>
      <xdr:colOff>910590</xdr:colOff>
      <xdr:row>495</xdr:row>
      <xdr:rowOff>717550</xdr:rowOff>
    </xdr:to>
    <xdr:pic>
      <xdr:nvPicPr>
        <xdr:cNvPr id="277" name="图片 6" descr="微信截图_20230520135427"/>
        <xdr:cNvPicPr>
          <a:picLocks noChangeAspect="1"/>
        </xdr:cNvPicPr>
      </xdr:nvPicPr>
      <xdr:blipFill>
        <a:blip r:embed="rId24"/>
        <a:stretch>
          <a:fillRect/>
        </a:stretch>
      </xdr:blipFill>
      <xdr:spPr>
        <a:xfrm>
          <a:off x="6979920" y="374756045"/>
          <a:ext cx="748665" cy="592455"/>
        </a:xfrm>
        <a:prstGeom prst="rect">
          <a:avLst/>
        </a:prstGeom>
        <a:noFill/>
        <a:ln w="9525">
          <a:noFill/>
        </a:ln>
      </xdr:spPr>
    </xdr:pic>
    <xdr:clientData/>
  </xdr:twoCellAnchor>
  <xdr:twoCellAnchor editAs="oneCell">
    <xdr:from>
      <xdr:col>4</xdr:col>
      <xdr:colOff>110490</xdr:colOff>
      <xdr:row>496</xdr:row>
      <xdr:rowOff>12065</xdr:rowOff>
    </xdr:from>
    <xdr:to>
      <xdr:col>4</xdr:col>
      <xdr:colOff>962025</xdr:colOff>
      <xdr:row>496</xdr:row>
      <xdr:rowOff>723265</xdr:rowOff>
    </xdr:to>
    <xdr:pic>
      <xdr:nvPicPr>
        <xdr:cNvPr id="278" name="图片 1667" descr="file:///\\1VE3FSM7FNP2JB4\i3D\JB\报价图片\130479.jpg"/>
        <xdr:cNvPicPr>
          <a:picLocks noChangeAspect="1"/>
        </xdr:cNvPicPr>
      </xdr:nvPicPr>
      <xdr:blipFill>
        <a:blip r:embed="rId193"/>
        <a:stretch>
          <a:fillRect/>
        </a:stretch>
      </xdr:blipFill>
      <xdr:spPr>
        <a:xfrm>
          <a:off x="6928485" y="375405015"/>
          <a:ext cx="851535" cy="711200"/>
        </a:xfrm>
        <a:prstGeom prst="rect">
          <a:avLst/>
        </a:prstGeom>
        <a:noFill/>
        <a:ln w="9525">
          <a:noFill/>
        </a:ln>
      </xdr:spPr>
    </xdr:pic>
    <xdr:clientData/>
  </xdr:twoCellAnchor>
  <xdr:twoCellAnchor editAs="oneCell">
    <xdr:from>
      <xdr:col>4</xdr:col>
      <xdr:colOff>113665</xdr:colOff>
      <xdr:row>497</xdr:row>
      <xdr:rowOff>12065</xdr:rowOff>
    </xdr:from>
    <xdr:to>
      <xdr:col>4</xdr:col>
      <xdr:colOff>959485</xdr:colOff>
      <xdr:row>497</xdr:row>
      <xdr:rowOff>723265</xdr:rowOff>
    </xdr:to>
    <xdr:pic>
      <xdr:nvPicPr>
        <xdr:cNvPr id="279" name="图片 778" descr="file:///\\1VE3FSM7FNP2JB4\i3D\JB\报价图片\111847.jpg"/>
        <xdr:cNvPicPr>
          <a:picLocks noChangeAspect="1"/>
        </xdr:cNvPicPr>
      </xdr:nvPicPr>
      <xdr:blipFill>
        <a:blip r:embed="rId194"/>
        <a:stretch>
          <a:fillRect/>
        </a:stretch>
      </xdr:blipFill>
      <xdr:spPr>
        <a:xfrm>
          <a:off x="6931660" y="376167015"/>
          <a:ext cx="845820" cy="711200"/>
        </a:xfrm>
        <a:prstGeom prst="rect">
          <a:avLst/>
        </a:prstGeom>
        <a:noFill/>
        <a:ln w="9525">
          <a:noFill/>
        </a:ln>
      </xdr:spPr>
    </xdr:pic>
    <xdr:clientData/>
  </xdr:twoCellAnchor>
  <xdr:twoCellAnchor editAs="oneCell">
    <xdr:from>
      <xdr:col>4</xdr:col>
      <xdr:colOff>110490</xdr:colOff>
      <xdr:row>499</xdr:row>
      <xdr:rowOff>12065</xdr:rowOff>
    </xdr:from>
    <xdr:to>
      <xdr:col>4</xdr:col>
      <xdr:colOff>962025</xdr:colOff>
      <xdr:row>499</xdr:row>
      <xdr:rowOff>723265</xdr:rowOff>
    </xdr:to>
    <xdr:pic>
      <xdr:nvPicPr>
        <xdr:cNvPr id="280" name="图片 1665" descr="file:///\\1VE3FSM7FNP2JB4\i3D\JB\报价图片\130479.jpg"/>
        <xdr:cNvPicPr>
          <a:picLocks noChangeAspect="1"/>
        </xdr:cNvPicPr>
      </xdr:nvPicPr>
      <xdr:blipFill>
        <a:blip r:embed="rId193"/>
        <a:stretch>
          <a:fillRect/>
        </a:stretch>
      </xdr:blipFill>
      <xdr:spPr>
        <a:xfrm>
          <a:off x="6928485" y="377691015"/>
          <a:ext cx="851535" cy="711200"/>
        </a:xfrm>
        <a:prstGeom prst="rect">
          <a:avLst/>
        </a:prstGeom>
        <a:noFill/>
        <a:ln w="9525">
          <a:noFill/>
        </a:ln>
      </xdr:spPr>
    </xdr:pic>
    <xdr:clientData/>
  </xdr:twoCellAnchor>
  <xdr:twoCellAnchor editAs="oneCell">
    <xdr:from>
      <xdr:col>4</xdr:col>
      <xdr:colOff>110490</xdr:colOff>
      <xdr:row>498</xdr:row>
      <xdr:rowOff>12065</xdr:rowOff>
    </xdr:from>
    <xdr:to>
      <xdr:col>4</xdr:col>
      <xdr:colOff>962025</xdr:colOff>
      <xdr:row>498</xdr:row>
      <xdr:rowOff>723265</xdr:rowOff>
    </xdr:to>
    <xdr:pic>
      <xdr:nvPicPr>
        <xdr:cNvPr id="281" name="图片 1669" descr="file:///\\1VE3FSM7FNP2JB4\i3D\JB\报价图片\130479.jpg"/>
        <xdr:cNvPicPr>
          <a:picLocks noChangeAspect="1"/>
        </xdr:cNvPicPr>
      </xdr:nvPicPr>
      <xdr:blipFill>
        <a:blip r:embed="rId193"/>
        <a:stretch>
          <a:fillRect/>
        </a:stretch>
      </xdr:blipFill>
      <xdr:spPr>
        <a:xfrm>
          <a:off x="6928485" y="376929015"/>
          <a:ext cx="851535" cy="711200"/>
        </a:xfrm>
        <a:prstGeom prst="rect">
          <a:avLst/>
        </a:prstGeom>
        <a:noFill/>
        <a:ln w="9525">
          <a:noFill/>
        </a:ln>
      </xdr:spPr>
    </xdr:pic>
    <xdr:clientData/>
  </xdr:twoCellAnchor>
  <xdr:twoCellAnchor editAs="oneCell">
    <xdr:from>
      <xdr:col>4</xdr:col>
      <xdr:colOff>125730</xdr:colOff>
      <xdr:row>500</xdr:row>
      <xdr:rowOff>12065</xdr:rowOff>
    </xdr:from>
    <xdr:to>
      <xdr:col>4</xdr:col>
      <xdr:colOff>947420</xdr:colOff>
      <xdr:row>500</xdr:row>
      <xdr:rowOff>723265</xdr:rowOff>
    </xdr:to>
    <xdr:pic>
      <xdr:nvPicPr>
        <xdr:cNvPr id="282" name="图片 686" descr="file:///\\1VE3FSM7FNP2JB4\i3D\JB\报价图片\111496.jpg"/>
        <xdr:cNvPicPr>
          <a:picLocks noChangeAspect="1"/>
        </xdr:cNvPicPr>
      </xdr:nvPicPr>
      <xdr:blipFill>
        <a:blip r:embed="rId195"/>
        <a:stretch>
          <a:fillRect/>
        </a:stretch>
      </xdr:blipFill>
      <xdr:spPr>
        <a:xfrm>
          <a:off x="6943725" y="378453015"/>
          <a:ext cx="821690" cy="711200"/>
        </a:xfrm>
        <a:prstGeom prst="rect">
          <a:avLst/>
        </a:prstGeom>
        <a:noFill/>
        <a:ln w="9525">
          <a:noFill/>
        </a:ln>
      </xdr:spPr>
    </xdr:pic>
    <xdr:clientData/>
  </xdr:twoCellAnchor>
  <xdr:twoCellAnchor editAs="oneCell">
    <xdr:from>
      <xdr:col>4</xdr:col>
      <xdr:colOff>170180</xdr:colOff>
      <xdr:row>501</xdr:row>
      <xdr:rowOff>12065</xdr:rowOff>
    </xdr:from>
    <xdr:to>
      <xdr:col>4</xdr:col>
      <xdr:colOff>902970</xdr:colOff>
      <xdr:row>501</xdr:row>
      <xdr:rowOff>723265</xdr:rowOff>
    </xdr:to>
    <xdr:pic>
      <xdr:nvPicPr>
        <xdr:cNvPr id="283" name="图片 510" descr="file:///\\1VE3FSM7FNP2JB4\i3D\JB\报价图片\110948.jpg"/>
        <xdr:cNvPicPr>
          <a:picLocks noChangeAspect="1"/>
        </xdr:cNvPicPr>
      </xdr:nvPicPr>
      <xdr:blipFill>
        <a:blip r:embed="rId196"/>
        <a:stretch>
          <a:fillRect/>
        </a:stretch>
      </xdr:blipFill>
      <xdr:spPr>
        <a:xfrm>
          <a:off x="6988175" y="379215015"/>
          <a:ext cx="732790" cy="711200"/>
        </a:xfrm>
        <a:prstGeom prst="rect">
          <a:avLst/>
        </a:prstGeom>
        <a:noFill/>
        <a:ln w="9525">
          <a:noFill/>
        </a:ln>
      </xdr:spPr>
    </xdr:pic>
    <xdr:clientData/>
  </xdr:twoCellAnchor>
  <xdr:twoCellAnchor editAs="oneCell">
    <xdr:from>
      <xdr:col>4</xdr:col>
      <xdr:colOff>170180</xdr:colOff>
      <xdr:row>502</xdr:row>
      <xdr:rowOff>12065</xdr:rowOff>
    </xdr:from>
    <xdr:to>
      <xdr:col>4</xdr:col>
      <xdr:colOff>902970</xdr:colOff>
      <xdr:row>502</xdr:row>
      <xdr:rowOff>723265</xdr:rowOff>
    </xdr:to>
    <xdr:pic>
      <xdr:nvPicPr>
        <xdr:cNvPr id="284" name="图片 508" descr="file:///\\1VE3FSM7FNP2JB4\i3D\JB\报价图片\110948.jpg"/>
        <xdr:cNvPicPr>
          <a:picLocks noChangeAspect="1"/>
        </xdr:cNvPicPr>
      </xdr:nvPicPr>
      <xdr:blipFill>
        <a:blip r:embed="rId196"/>
        <a:stretch>
          <a:fillRect/>
        </a:stretch>
      </xdr:blipFill>
      <xdr:spPr>
        <a:xfrm>
          <a:off x="6988175" y="379977015"/>
          <a:ext cx="732790" cy="711200"/>
        </a:xfrm>
        <a:prstGeom prst="rect">
          <a:avLst/>
        </a:prstGeom>
        <a:noFill/>
        <a:ln w="9525">
          <a:noFill/>
        </a:ln>
      </xdr:spPr>
    </xdr:pic>
    <xdr:clientData/>
  </xdr:twoCellAnchor>
  <xdr:twoCellAnchor editAs="oneCell">
    <xdr:from>
      <xdr:col>4</xdr:col>
      <xdr:colOff>170180</xdr:colOff>
      <xdr:row>503</xdr:row>
      <xdr:rowOff>12065</xdr:rowOff>
    </xdr:from>
    <xdr:to>
      <xdr:col>4</xdr:col>
      <xdr:colOff>902970</xdr:colOff>
      <xdr:row>503</xdr:row>
      <xdr:rowOff>723265</xdr:rowOff>
    </xdr:to>
    <xdr:pic>
      <xdr:nvPicPr>
        <xdr:cNvPr id="285" name="图片 504" descr="file:///\\1VE3FSM7FNP2JB4\i3D\JB\报价图片\110948.jpg"/>
        <xdr:cNvPicPr>
          <a:picLocks noChangeAspect="1"/>
        </xdr:cNvPicPr>
      </xdr:nvPicPr>
      <xdr:blipFill>
        <a:blip r:embed="rId196"/>
        <a:stretch>
          <a:fillRect/>
        </a:stretch>
      </xdr:blipFill>
      <xdr:spPr>
        <a:xfrm>
          <a:off x="6988175" y="380739015"/>
          <a:ext cx="732790" cy="711200"/>
        </a:xfrm>
        <a:prstGeom prst="rect">
          <a:avLst/>
        </a:prstGeom>
        <a:noFill/>
        <a:ln w="9525">
          <a:noFill/>
        </a:ln>
      </xdr:spPr>
    </xdr:pic>
    <xdr:clientData/>
  </xdr:twoCellAnchor>
  <xdr:twoCellAnchor editAs="oneCell">
    <xdr:from>
      <xdr:col>4</xdr:col>
      <xdr:colOff>104140</xdr:colOff>
      <xdr:row>504</xdr:row>
      <xdr:rowOff>128270</xdr:rowOff>
    </xdr:from>
    <xdr:to>
      <xdr:col>4</xdr:col>
      <xdr:colOff>969010</xdr:colOff>
      <xdr:row>504</xdr:row>
      <xdr:rowOff>607060</xdr:rowOff>
    </xdr:to>
    <xdr:pic>
      <xdr:nvPicPr>
        <xdr:cNvPr id="286" name="图片 2349" descr="file:///\\1VE3FSM7FNP2JB4\i3D\JB\报价图片\210842.jpg"/>
        <xdr:cNvPicPr>
          <a:picLocks noChangeAspect="1"/>
        </xdr:cNvPicPr>
      </xdr:nvPicPr>
      <xdr:blipFill>
        <a:blip r:embed="rId197"/>
        <a:stretch>
          <a:fillRect/>
        </a:stretch>
      </xdr:blipFill>
      <xdr:spPr>
        <a:xfrm>
          <a:off x="6922135" y="381617220"/>
          <a:ext cx="864870" cy="478790"/>
        </a:xfrm>
        <a:prstGeom prst="rect">
          <a:avLst/>
        </a:prstGeom>
        <a:noFill/>
        <a:ln w="9525">
          <a:noFill/>
        </a:ln>
      </xdr:spPr>
    </xdr:pic>
    <xdr:clientData/>
  </xdr:twoCellAnchor>
  <xdr:twoCellAnchor editAs="oneCell">
    <xdr:from>
      <xdr:col>4</xdr:col>
      <xdr:colOff>104140</xdr:colOff>
      <xdr:row>505</xdr:row>
      <xdr:rowOff>128270</xdr:rowOff>
    </xdr:from>
    <xdr:to>
      <xdr:col>4</xdr:col>
      <xdr:colOff>969010</xdr:colOff>
      <xdr:row>505</xdr:row>
      <xdr:rowOff>607060</xdr:rowOff>
    </xdr:to>
    <xdr:pic>
      <xdr:nvPicPr>
        <xdr:cNvPr id="287" name="图片 2347" descr="file:///\\1VE3FSM7FNP2JB4\i3D\JB\报价图片\210842.jpg"/>
        <xdr:cNvPicPr>
          <a:picLocks noChangeAspect="1"/>
        </xdr:cNvPicPr>
      </xdr:nvPicPr>
      <xdr:blipFill>
        <a:blip r:embed="rId197"/>
        <a:stretch>
          <a:fillRect/>
        </a:stretch>
      </xdr:blipFill>
      <xdr:spPr>
        <a:xfrm>
          <a:off x="6922135" y="382379220"/>
          <a:ext cx="864870" cy="478790"/>
        </a:xfrm>
        <a:prstGeom prst="rect">
          <a:avLst/>
        </a:prstGeom>
        <a:noFill/>
        <a:ln w="9525">
          <a:noFill/>
        </a:ln>
      </xdr:spPr>
    </xdr:pic>
    <xdr:clientData/>
  </xdr:twoCellAnchor>
  <xdr:twoCellAnchor editAs="oneCell">
    <xdr:from>
      <xdr:col>4</xdr:col>
      <xdr:colOff>220345</xdr:colOff>
      <xdr:row>506</xdr:row>
      <xdr:rowOff>151765</xdr:rowOff>
    </xdr:from>
    <xdr:to>
      <xdr:col>4</xdr:col>
      <xdr:colOff>852170</xdr:colOff>
      <xdr:row>506</xdr:row>
      <xdr:rowOff>577215</xdr:rowOff>
    </xdr:to>
    <xdr:pic>
      <xdr:nvPicPr>
        <xdr:cNvPr id="288" name="image3418.jpeg"/>
        <xdr:cNvPicPr>
          <a:picLocks noChangeAspect="1"/>
        </xdr:cNvPicPr>
      </xdr:nvPicPr>
      <xdr:blipFill>
        <a:blip r:embed="rId198"/>
        <a:stretch>
          <a:fillRect/>
        </a:stretch>
      </xdr:blipFill>
      <xdr:spPr>
        <a:xfrm>
          <a:off x="7038340" y="383164715"/>
          <a:ext cx="631825" cy="425450"/>
        </a:xfrm>
        <a:prstGeom prst="rect">
          <a:avLst/>
        </a:prstGeom>
        <a:noFill/>
        <a:ln w="9525">
          <a:noFill/>
        </a:ln>
      </xdr:spPr>
    </xdr:pic>
    <xdr:clientData/>
  </xdr:twoCellAnchor>
  <xdr:twoCellAnchor editAs="oneCell">
    <xdr:from>
      <xdr:col>4</xdr:col>
      <xdr:colOff>133985</xdr:colOff>
      <xdr:row>507</xdr:row>
      <xdr:rowOff>12065</xdr:rowOff>
    </xdr:from>
    <xdr:to>
      <xdr:col>4</xdr:col>
      <xdr:colOff>939165</xdr:colOff>
      <xdr:row>507</xdr:row>
      <xdr:rowOff>723265</xdr:rowOff>
    </xdr:to>
    <xdr:pic>
      <xdr:nvPicPr>
        <xdr:cNvPr id="289" name="图片 528" descr="file:///\\1VE3FSM7FNP2JB4\i3D\JB\报价图片\110996.jpg"/>
        <xdr:cNvPicPr>
          <a:picLocks noChangeAspect="1"/>
        </xdr:cNvPicPr>
      </xdr:nvPicPr>
      <xdr:blipFill>
        <a:blip r:embed="rId199"/>
        <a:stretch>
          <a:fillRect/>
        </a:stretch>
      </xdr:blipFill>
      <xdr:spPr>
        <a:xfrm>
          <a:off x="6951980" y="383787015"/>
          <a:ext cx="805180" cy="711200"/>
        </a:xfrm>
        <a:prstGeom prst="rect">
          <a:avLst/>
        </a:prstGeom>
        <a:noFill/>
        <a:ln w="9525">
          <a:noFill/>
        </a:ln>
      </xdr:spPr>
    </xdr:pic>
    <xdr:clientData/>
  </xdr:twoCellAnchor>
  <xdr:twoCellAnchor editAs="oneCell">
    <xdr:from>
      <xdr:col>4</xdr:col>
      <xdr:colOff>125730</xdr:colOff>
      <xdr:row>508</xdr:row>
      <xdr:rowOff>12065</xdr:rowOff>
    </xdr:from>
    <xdr:to>
      <xdr:col>4</xdr:col>
      <xdr:colOff>947420</xdr:colOff>
      <xdr:row>508</xdr:row>
      <xdr:rowOff>723265</xdr:rowOff>
    </xdr:to>
    <xdr:pic>
      <xdr:nvPicPr>
        <xdr:cNvPr id="290" name="图片 457" descr="file:///\\1VE3FSM7FNP2JB4\i3D\JB\报价图片\110891-1.jpg"/>
        <xdr:cNvPicPr>
          <a:picLocks noChangeAspect="1"/>
        </xdr:cNvPicPr>
      </xdr:nvPicPr>
      <xdr:blipFill>
        <a:blip r:embed="rId200"/>
        <a:stretch>
          <a:fillRect/>
        </a:stretch>
      </xdr:blipFill>
      <xdr:spPr>
        <a:xfrm>
          <a:off x="6943725" y="384549015"/>
          <a:ext cx="821690" cy="711200"/>
        </a:xfrm>
        <a:prstGeom prst="rect">
          <a:avLst/>
        </a:prstGeom>
        <a:noFill/>
        <a:ln w="9525">
          <a:noFill/>
        </a:ln>
      </xdr:spPr>
    </xdr:pic>
    <xdr:clientData/>
  </xdr:twoCellAnchor>
  <xdr:twoCellAnchor editAs="oneCell">
    <xdr:from>
      <xdr:col>4</xdr:col>
      <xdr:colOff>163195</xdr:colOff>
      <xdr:row>509</xdr:row>
      <xdr:rowOff>12065</xdr:rowOff>
    </xdr:from>
    <xdr:to>
      <xdr:col>4</xdr:col>
      <xdr:colOff>909955</xdr:colOff>
      <xdr:row>509</xdr:row>
      <xdr:rowOff>723265</xdr:rowOff>
    </xdr:to>
    <xdr:pic>
      <xdr:nvPicPr>
        <xdr:cNvPr id="291" name="图片 485" descr="file:///\\1VE3FSM7FNP2JB4\i3D\JB\报价图片\110901.jpg"/>
        <xdr:cNvPicPr>
          <a:picLocks noChangeAspect="1"/>
        </xdr:cNvPicPr>
      </xdr:nvPicPr>
      <xdr:blipFill>
        <a:blip r:embed="rId201"/>
        <a:stretch>
          <a:fillRect/>
        </a:stretch>
      </xdr:blipFill>
      <xdr:spPr>
        <a:xfrm>
          <a:off x="6981190" y="385311015"/>
          <a:ext cx="746760" cy="711200"/>
        </a:xfrm>
        <a:prstGeom prst="rect">
          <a:avLst/>
        </a:prstGeom>
        <a:noFill/>
        <a:ln w="9525">
          <a:noFill/>
        </a:ln>
      </xdr:spPr>
    </xdr:pic>
    <xdr:clientData/>
  </xdr:twoCellAnchor>
  <xdr:twoCellAnchor editAs="oneCell">
    <xdr:from>
      <xdr:col>4</xdr:col>
      <xdr:colOff>163195</xdr:colOff>
      <xdr:row>510</xdr:row>
      <xdr:rowOff>20955</xdr:rowOff>
    </xdr:from>
    <xdr:to>
      <xdr:col>4</xdr:col>
      <xdr:colOff>909955</xdr:colOff>
      <xdr:row>510</xdr:row>
      <xdr:rowOff>735330</xdr:rowOff>
    </xdr:to>
    <xdr:pic>
      <xdr:nvPicPr>
        <xdr:cNvPr id="292" name="图片 475" descr="file:///\\1VE3FSM7FNP2JB4\i3D\JB\报价图片\110901.jpg"/>
        <xdr:cNvPicPr>
          <a:picLocks noChangeAspect="1"/>
        </xdr:cNvPicPr>
      </xdr:nvPicPr>
      <xdr:blipFill>
        <a:blip r:embed="rId201"/>
        <a:stretch>
          <a:fillRect/>
        </a:stretch>
      </xdr:blipFill>
      <xdr:spPr>
        <a:xfrm>
          <a:off x="6981190" y="386081905"/>
          <a:ext cx="746760" cy="714375"/>
        </a:xfrm>
        <a:prstGeom prst="rect">
          <a:avLst/>
        </a:prstGeom>
        <a:noFill/>
        <a:ln w="9525">
          <a:noFill/>
        </a:ln>
      </xdr:spPr>
    </xdr:pic>
    <xdr:clientData/>
  </xdr:twoCellAnchor>
  <xdr:twoCellAnchor editAs="oneCell">
    <xdr:from>
      <xdr:col>4</xdr:col>
      <xdr:colOff>163830</xdr:colOff>
      <xdr:row>511</xdr:row>
      <xdr:rowOff>44450</xdr:rowOff>
    </xdr:from>
    <xdr:to>
      <xdr:col>4</xdr:col>
      <xdr:colOff>909320</xdr:colOff>
      <xdr:row>511</xdr:row>
      <xdr:rowOff>758825</xdr:rowOff>
    </xdr:to>
    <xdr:pic>
      <xdr:nvPicPr>
        <xdr:cNvPr id="293" name="图片 477" descr="file:///\\1VE3FSM7FNP2JB4\i3D\JB\报价图片\110901.jpg"/>
        <xdr:cNvPicPr>
          <a:picLocks noChangeAspect="1"/>
        </xdr:cNvPicPr>
      </xdr:nvPicPr>
      <xdr:blipFill>
        <a:blip r:embed="rId201"/>
        <a:stretch>
          <a:fillRect/>
        </a:stretch>
      </xdr:blipFill>
      <xdr:spPr>
        <a:xfrm>
          <a:off x="6981825" y="386867400"/>
          <a:ext cx="745490" cy="714375"/>
        </a:xfrm>
        <a:prstGeom prst="rect">
          <a:avLst/>
        </a:prstGeom>
        <a:noFill/>
        <a:ln w="9525">
          <a:noFill/>
        </a:ln>
      </xdr:spPr>
    </xdr:pic>
    <xdr:clientData/>
  </xdr:twoCellAnchor>
  <xdr:twoCellAnchor editAs="oneCell">
    <xdr:from>
      <xdr:col>4</xdr:col>
      <xdr:colOff>163195</xdr:colOff>
      <xdr:row>512</xdr:row>
      <xdr:rowOff>44450</xdr:rowOff>
    </xdr:from>
    <xdr:to>
      <xdr:col>4</xdr:col>
      <xdr:colOff>909955</xdr:colOff>
      <xdr:row>512</xdr:row>
      <xdr:rowOff>758825</xdr:rowOff>
    </xdr:to>
    <xdr:pic>
      <xdr:nvPicPr>
        <xdr:cNvPr id="294" name="图片 479" descr="file:///\\1VE3FSM7FNP2JB4\i3D\JB\报价图片\110901.jpg"/>
        <xdr:cNvPicPr>
          <a:picLocks noChangeAspect="1"/>
        </xdr:cNvPicPr>
      </xdr:nvPicPr>
      <xdr:blipFill>
        <a:blip r:embed="rId201"/>
        <a:stretch>
          <a:fillRect/>
        </a:stretch>
      </xdr:blipFill>
      <xdr:spPr>
        <a:xfrm>
          <a:off x="6981190" y="387629400"/>
          <a:ext cx="746760" cy="714375"/>
        </a:xfrm>
        <a:prstGeom prst="rect">
          <a:avLst/>
        </a:prstGeom>
        <a:noFill/>
        <a:ln w="9525">
          <a:noFill/>
        </a:ln>
      </xdr:spPr>
    </xdr:pic>
    <xdr:clientData/>
  </xdr:twoCellAnchor>
  <xdr:twoCellAnchor editAs="oneCell">
    <xdr:from>
      <xdr:col>4</xdr:col>
      <xdr:colOff>163195</xdr:colOff>
      <xdr:row>512</xdr:row>
      <xdr:rowOff>12065</xdr:rowOff>
    </xdr:from>
    <xdr:to>
      <xdr:col>4</xdr:col>
      <xdr:colOff>909955</xdr:colOff>
      <xdr:row>512</xdr:row>
      <xdr:rowOff>723265</xdr:rowOff>
    </xdr:to>
    <xdr:pic>
      <xdr:nvPicPr>
        <xdr:cNvPr id="295" name="图片 481" descr="file:///\\1VE3FSM7FNP2JB4\i3D\JB\报价图片\110901.jpg"/>
        <xdr:cNvPicPr>
          <a:picLocks noChangeAspect="1"/>
        </xdr:cNvPicPr>
      </xdr:nvPicPr>
      <xdr:blipFill>
        <a:blip r:embed="rId201"/>
        <a:stretch>
          <a:fillRect/>
        </a:stretch>
      </xdr:blipFill>
      <xdr:spPr>
        <a:xfrm>
          <a:off x="6981190" y="387597015"/>
          <a:ext cx="746760" cy="711200"/>
        </a:xfrm>
        <a:prstGeom prst="rect">
          <a:avLst/>
        </a:prstGeom>
        <a:noFill/>
        <a:ln w="9525">
          <a:noFill/>
        </a:ln>
      </xdr:spPr>
    </xdr:pic>
    <xdr:clientData/>
  </xdr:twoCellAnchor>
  <xdr:twoCellAnchor editAs="oneCell">
    <xdr:from>
      <xdr:col>4</xdr:col>
      <xdr:colOff>163195</xdr:colOff>
      <xdr:row>513</xdr:row>
      <xdr:rowOff>12065</xdr:rowOff>
    </xdr:from>
    <xdr:to>
      <xdr:col>4</xdr:col>
      <xdr:colOff>909955</xdr:colOff>
      <xdr:row>513</xdr:row>
      <xdr:rowOff>723265</xdr:rowOff>
    </xdr:to>
    <xdr:pic>
      <xdr:nvPicPr>
        <xdr:cNvPr id="296" name="图片 485" descr="file:///\\1VE3FSM7FNP2JB4\i3D\JB\报价图片\110901.jpg"/>
        <xdr:cNvPicPr>
          <a:picLocks noChangeAspect="1"/>
        </xdr:cNvPicPr>
      </xdr:nvPicPr>
      <xdr:blipFill>
        <a:blip r:embed="rId201"/>
        <a:stretch>
          <a:fillRect/>
        </a:stretch>
      </xdr:blipFill>
      <xdr:spPr>
        <a:xfrm>
          <a:off x="6981190" y="388359015"/>
          <a:ext cx="746760" cy="711200"/>
        </a:xfrm>
        <a:prstGeom prst="rect">
          <a:avLst/>
        </a:prstGeom>
        <a:noFill/>
        <a:ln w="9525">
          <a:noFill/>
        </a:ln>
      </xdr:spPr>
    </xdr:pic>
    <xdr:clientData/>
  </xdr:twoCellAnchor>
  <xdr:twoCellAnchor editAs="oneCell">
    <xdr:from>
      <xdr:col>4</xdr:col>
      <xdr:colOff>163195</xdr:colOff>
      <xdr:row>514</xdr:row>
      <xdr:rowOff>12065</xdr:rowOff>
    </xdr:from>
    <xdr:to>
      <xdr:col>4</xdr:col>
      <xdr:colOff>909955</xdr:colOff>
      <xdr:row>514</xdr:row>
      <xdr:rowOff>723265</xdr:rowOff>
    </xdr:to>
    <xdr:pic>
      <xdr:nvPicPr>
        <xdr:cNvPr id="297" name="图片 471" descr="file:///\\1VE3FSM7FNP2JB4\i3D\JB\报价图片\110901.jpg"/>
        <xdr:cNvPicPr>
          <a:picLocks noChangeAspect="1"/>
        </xdr:cNvPicPr>
      </xdr:nvPicPr>
      <xdr:blipFill>
        <a:blip r:embed="rId201"/>
        <a:stretch>
          <a:fillRect/>
        </a:stretch>
      </xdr:blipFill>
      <xdr:spPr>
        <a:xfrm>
          <a:off x="6981190" y="389121015"/>
          <a:ext cx="746760" cy="711200"/>
        </a:xfrm>
        <a:prstGeom prst="rect">
          <a:avLst/>
        </a:prstGeom>
        <a:noFill/>
        <a:ln w="9525">
          <a:noFill/>
        </a:ln>
      </xdr:spPr>
    </xdr:pic>
    <xdr:clientData/>
  </xdr:twoCellAnchor>
  <xdr:twoCellAnchor editAs="oneCell">
    <xdr:from>
      <xdr:col>4</xdr:col>
      <xdr:colOff>153035</xdr:colOff>
      <xdr:row>509</xdr:row>
      <xdr:rowOff>12065</xdr:rowOff>
    </xdr:from>
    <xdr:to>
      <xdr:col>4</xdr:col>
      <xdr:colOff>920115</xdr:colOff>
      <xdr:row>509</xdr:row>
      <xdr:rowOff>723265</xdr:rowOff>
    </xdr:to>
    <xdr:pic>
      <xdr:nvPicPr>
        <xdr:cNvPr id="298" name="图片 499" descr="file:///\\1VE3FSM7FNP2JB4\i3D\JB\报价图片\110944.jpg"/>
        <xdr:cNvPicPr>
          <a:picLocks noChangeAspect="1"/>
        </xdr:cNvPicPr>
      </xdr:nvPicPr>
      <xdr:blipFill>
        <a:blip r:embed="rId202"/>
        <a:stretch>
          <a:fillRect/>
        </a:stretch>
      </xdr:blipFill>
      <xdr:spPr>
        <a:xfrm>
          <a:off x="6971030" y="385311015"/>
          <a:ext cx="767080" cy="711200"/>
        </a:xfrm>
        <a:prstGeom prst="rect">
          <a:avLst/>
        </a:prstGeom>
        <a:noFill/>
        <a:ln w="9525">
          <a:noFill/>
        </a:ln>
      </xdr:spPr>
    </xdr:pic>
    <xdr:clientData/>
  </xdr:twoCellAnchor>
  <xdr:twoCellAnchor editAs="oneCell">
    <xdr:from>
      <xdr:col>4</xdr:col>
      <xdr:colOff>159385</xdr:colOff>
      <xdr:row>510</xdr:row>
      <xdr:rowOff>12065</xdr:rowOff>
    </xdr:from>
    <xdr:to>
      <xdr:col>4</xdr:col>
      <xdr:colOff>913130</xdr:colOff>
      <xdr:row>510</xdr:row>
      <xdr:rowOff>723265</xdr:rowOff>
    </xdr:to>
    <xdr:pic>
      <xdr:nvPicPr>
        <xdr:cNvPr id="299" name="图片 519" descr="file:///\\1VE3FSM7FNP2JB4\i3D\JB\报价图片\110969.jpg"/>
        <xdr:cNvPicPr>
          <a:picLocks noChangeAspect="1"/>
        </xdr:cNvPicPr>
      </xdr:nvPicPr>
      <xdr:blipFill>
        <a:blip r:embed="rId203"/>
        <a:stretch>
          <a:fillRect/>
        </a:stretch>
      </xdr:blipFill>
      <xdr:spPr>
        <a:xfrm>
          <a:off x="6977380" y="386073015"/>
          <a:ext cx="753745" cy="711200"/>
        </a:xfrm>
        <a:prstGeom prst="rect">
          <a:avLst/>
        </a:prstGeom>
        <a:noFill/>
        <a:ln w="9525">
          <a:noFill/>
        </a:ln>
      </xdr:spPr>
    </xdr:pic>
    <xdr:clientData/>
  </xdr:twoCellAnchor>
  <xdr:twoCellAnchor editAs="oneCell">
    <xdr:from>
      <xdr:col>4</xdr:col>
      <xdr:colOff>104140</xdr:colOff>
      <xdr:row>515</xdr:row>
      <xdr:rowOff>50800</xdr:rowOff>
    </xdr:from>
    <xdr:to>
      <xdr:col>4</xdr:col>
      <xdr:colOff>969010</xdr:colOff>
      <xdr:row>515</xdr:row>
      <xdr:rowOff>684530</xdr:rowOff>
    </xdr:to>
    <xdr:pic>
      <xdr:nvPicPr>
        <xdr:cNvPr id="300" name="图片 417" descr="file:///\\1VE3FSM7FNP2JB4\i3D\JB\报价图片\110777.jpg"/>
        <xdr:cNvPicPr>
          <a:picLocks noChangeAspect="1"/>
        </xdr:cNvPicPr>
      </xdr:nvPicPr>
      <xdr:blipFill>
        <a:blip r:embed="rId204"/>
        <a:stretch>
          <a:fillRect/>
        </a:stretch>
      </xdr:blipFill>
      <xdr:spPr>
        <a:xfrm>
          <a:off x="6922135" y="389921750"/>
          <a:ext cx="864870" cy="633730"/>
        </a:xfrm>
        <a:prstGeom prst="rect">
          <a:avLst/>
        </a:prstGeom>
        <a:noFill/>
        <a:ln w="9525">
          <a:noFill/>
        </a:ln>
      </xdr:spPr>
    </xdr:pic>
    <xdr:clientData/>
  </xdr:twoCellAnchor>
  <xdr:twoCellAnchor editAs="oneCell">
    <xdr:from>
      <xdr:col>4</xdr:col>
      <xdr:colOff>104140</xdr:colOff>
      <xdr:row>516</xdr:row>
      <xdr:rowOff>29845</xdr:rowOff>
    </xdr:from>
    <xdr:to>
      <xdr:col>4</xdr:col>
      <xdr:colOff>969010</xdr:colOff>
      <xdr:row>516</xdr:row>
      <xdr:rowOff>663575</xdr:rowOff>
    </xdr:to>
    <xdr:pic>
      <xdr:nvPicPr>
        <xdr:cNvPr id="301" name="图片 413" descr="file:///\\1VE3FSM7FNP2JB4\i3D\JB\报价图片\110777.jpg"/>
        <xdr:cNvPicPr>
          <a:picLocks noChangeAspect="1"/>
        </xdr:cNvPicPr>
      </xdr:nvPicPr>
      <xdr:blipFill>
        <a:blip r:embed="rId204"/>
        <a:stretch>
          <a:fillRect/>
        </a:stretch>
      </xdr:blipFill>
      <xdr:spPr>
        <a:xfrm>
          <a:off x="6922135" y="390662795"/>
          <a:ext cx="864870" cy="633730"/>
        </a:xfrm>
        <a:prstGeom prst="rect">
          <a:avLst/>
        </a:prstGeom>
        <a:noFill/>
        <a:ln w="9525">
          <a:noFill/>
        </a:ln>
      </xdr:spPr>
    </xdr:pic>
    <xdr:clientData/>
  </xdr:twoCellAnchor>
  <xdr:twoCellAnchor editAs="oneCell">
    <xdr:from>
      <xdr:col>4</xdr:col>
      <xdr:colOff>104140</xdr:colOff>
      <xdr:row>517</xdr:row>
      <xdr:rowOff>50800</xdr:rowOff>
    </xdr:from>
    <xdr:to>
      <xdr:col>4</xdr:col>
      <xdr:colOff>969010</xdr:colOff>
      <xdr:row>517</xdr:row>
      <xdr:rowOff>684530</xdr:rowOff>
    </xdr:to>
    <xdr:pic>
      <xdr:nvPicPr>
        <xdr:cNvPr id="302" name="图片 411" descr="file:///\\1VE3FSM7FNP2JB4\i3D\JB\报价图片\110777.jpg"/>
        <xdr:cNvPicPr>
          <a:picLocks noChangeAspect="1"/>
        </xdr:cNvPicPr>
      </xdr:nvPicPr>
      <xdr:blipFill>
        <a:blip r:embed="rId204"/>
        <a:stretch>
          <a:fillRect/>
        </a:stretch>
      </xdr:blipFill>
      <xdr:spPr>
        <a:xfrm>
          <a:off x="6922135" y="391445750"/>
          <a:ext cx="864870" cy="633730"/>
        </a:xfrm>
        <a:prstGeom prst="rect">
          <a:avLst/>
        </a:prstGeom>
        <a:noFill/>
        <a:ln w="9525">
          <a:noFill/>
        </a:ln>
      </xdr:spPr>
    </xdr:pic>
    <xdr:clientData/>
  </xdr:twoCellAnchor>
  <xdr:twoCellAnchor editAs="oneCell">
    <xdr:from>
      <xdr:col>4</xdr:col>
      <xdr:colOff>178435</xdr:colOff>
      <xdr:row>518</xdr:row>
      <xdr:rowOff>114935</xdr:rowOff>
    </xdr:from>
    <xdr:to>
      <xdr:col>4</xdr:col>
      <xdr:colOff>894715</xdr:colOff>
      <xdr:row>518</xdr:row>
      <xdr:rowOff>683895</xdr:rowOff>
    </xdr:to>
    <xdr:pic>
      <xdr:nvPicPr>
        <xdr:cNvPr id="303" name="图片 1234" descr="file:///\\1VE3FSM7FNP2JB4\i3D\JB\报价图片\113378.jpg"/>
        <xdr:cNvPicPr>
          <a:picLocks noChangeAspect="1"/>
        </xdr:cNvPicPr>
      </xdr:nvPicPr>
      <xdr:blipFill>
        <a:blip r:embed="rId205"/>
        <a:stretch>
          <a:fillRect/>
        </a:stretch>
      </xdr:blipFill>
      <xdr:spPr>
        <a:xfrm>
          <a:off x="6996430" y="392271885"/>
          <a:ext cx="716280" cy="568960"/>
        </a:xfrm>
        <a:prstGeom prst="rect">
          <a:avLst/>
        </a:prstGeom>
        <a:noFill/>
        <a:ln w="9525">
          <a:noFill/>
        </a:ln>
      </xdr:spPr>
    </xdr:pic>
    <xdr:clientData/>
  </xdr:twoCellAnchor>
  <xdr:twoCellAnchor editAs="oneCell">
    <xdr:from>
      <xdr:col>4</xdr:col>
      <xdr:colOff>127000</xdr:colOff>
      <xdr:row>520</xdr:row>
      <xdr:rowOff>12065</xdr:rowOff>
    </xdr:from>
    <xdr:to>
      <xdr:col>4</xdr:col>
      <xdr:colOff>946150</xdr:colOff>
      <xdr:row>520</xdr:row>
      <xdr:rowOff>723265</xdr:rowOff>
    </xdr:to>
    <xdr:pic>
      <xdr:nvPicPr>
        <xdr:cNvPr id="304" name="图片 1248" descr="file:///\\1VE3FSM7FNP2JB4\i3D\JB\报价图片\113416.jpg"/>
        <xdr:cNvPicPr>
          <a:picLocks noChangeAspect="1"/>
        </xdr:cNvPicPr>
      </xdr:nvPicPr>
      <xdr:blipFill>
        <a:blip r:embed="rId206"/>
        <a:stretch>
          <a:fillRect/>
        </a:stretch>
      </xdr:blipFill>
      <xdr:spPr>
        <a:xfrm>
          <a:off x="6944995" y="393693015"/>
          <a:ext cx="819150" cy="711200"/>
        </a:xfrm>
        <a:prstGeom prst="rect">
          <a:avLst/>
        </a:prstGeom>
        <a:noFill/>
        <a:ln w="9525">
          <a:noFill/>
        </a:ln>
      </xdr:spPr>
    </xdr:pic>
    <xdr:clientData/>
  </xdr:twoCellAnchor>
  <xdr:twoCellAnchor editAs="oneCell">
    <xdr:from>
      <xdr:col>4</xdr:col>
      <xdr:colOff>388620</xdr:colOff>
      <xdr:row>519</xdr:row>
      <xdr:rowOff>33020</xdr:rowOff>
    </xdr:from>
    <xdr:to>
      <xdr:col>4</xdr:col>
      <xdr:colOff>683895</xdr:colOff>
      <xdr:row>519</xdr:row>
      <xdr:rowOff>598170</xdr:rowOff>
    </xdr:to>
    <xdr:pic>
      <xdr:nvPicPr>
        <xdr:cNvPr id="305" name="图片 5"/>
        <xdr:cNvPicPr>
          <a:picLocks noChangeAspect="1"/>
        </xdr:cNvPicPr>
      </xdr:nvPicPr>
      <xdr:blipFill>
        <a:blip r:embed="rId207"/>
        <a:stretch>
          <a:fillRect/>
        </a:stretch>
      </xdr:blipFill>
      <xdr:spPr>
        <a:xfrm>
          <a:off x="7206615" y="392951970"/>
          <a:ext cx="295275" cy="565150"/>
        </a:xfrm>
        <a:prstGeom prst="rect">
          <a:avLst/>
        </a:prstGeom>
        <a:noFill/>
        <a:ln w="9525">
          <a:noFill/>
        </a:ln>
      </xdr:spPr>
    </xdr:pic>
    <xdr:clientData/>
  </xdr:twoCellAnchor>
  <xdr:twoCellAnchor editAs="oneCell">
    <xdr:from>
      <xdr:col>4</xdr:col>
      <xdr:colOff>253365</xdr:colOff>
      <xdr:row>521</xdr:row>
      <xdr:rowOff>73025</xdr:rowOff>
    </xdr:from>
    <xdr:to>
      <xdr:col>4</xdr:col>
      <xdr:colOff>819150</xdr:colOff>
      <xdr:row>521</xdr:row>
      <xdr:rowOff>610870</xdr:rowOff>
    </xdr:to>
    <xdr:pic>
      <xdr:nvPicPr>
        <xdr:cNvPr id="306" name="图片 305"/>
        <xdr:cNvPicPr>
          <a:picLocks noChangeAspect="1"/>
        </xdr:cNvPicPr>
      </xdr:nvPicPr>
      <xdr:blipFill>
        <a:blip r:embed="rId208"/>
        <a:stretch>
          <a:fillRect/>
        </a:stretch>
      </xdr:blipFill>
      <xdr:spPr>
        <a:xfrm>
          <a:off x="7071360" y="394515975"/>
          <a:ext cx="565785" cy="537845"/>
        </a:xfrm>
        <a:prstGeom prst="rect">
          <a:avLst/>
        </a:prstGeom>
        <a:noFill/>
        <a:ln w="9525">
          <a:noFill/>
        </a:ln>
      </xdr:spPr>
    </xdr:pic>
    <xdr:clientData/>
  </xdr:twoCellAnchor>
  <xdr:twoCellAnchor editAs="oneCell">
    <xdr:from>
      <xdr:col>4</xdr:col>
      <xdr:colOff>211455</xdr:colOff>
      <xdr:row>522</xdr:row>
      <xdr:rowOff>111125</xdr:rowOff>
    </xdr:from>
    <xdr:to>
      <xdr:col>4</xdr:col>
      <xdr:colOff>861695</xdr:colOff>
      <xdr:row>522</xdr:row>
      <xdr:rowOff>681355</xdr:rowOff>
    </xdr:to>
    <xdr:pic>
      <xdr:nvPicPr>
        <xdr:cNvPr id="307" name="图片 1230" descr="file:///\\1VE3FSM7FNP2JB4\i3D\JB\报价图片\113370.jpg"/>
        <xdr:cNvPicPr>
          <a:picLocks noChangeAspect="1"/>
        </xdr:cNvPicPr>
      </xdr:nvPicPr>
      <xdr:blipFill>
        <a:blip r:embed="rId209"/>
        <a:stretch>
          <a:fillRect/>
        </a:stretch>
      </xdr:blipFill>
      <xdr:spPr>
        <a:xfrm>
          <a:off x="7029450" y="395316075"/>
          <a:ext cx="650240" cy="570230"/>
        </a:xfrm>
        <a:prstGeom prst="rect">
          <a:avLst/>
        </a:prstGeom>
        <a:noFill/>
        <a:ln w="9525">
          <a:noFill/>
        </a:ln>
      </xdr:spPr>
    </xdr:pic>
    <xdr:clientData/>
  </xdr:twoCellAnchor>
  <xdr:twoCellAnchor editAs="oneCell">
    <xdr:from>
      <xdr:col>4</xdr:col>
      <xdr:colOff>215900</xdr:colOff>
      <xdr:row>523</xdr:row>
      <xdr:rowOff>36830</xdr:rowOff>
    </xdr:from>
    <xdr:to>
      <xdr:col>4</xdr:col>
      <xdr:colOff>857250</xdr:colOff>
      <xdr:row>523</xdr:row>
      <xdr:rowOff>592455</xdr:rowOff>
    </xdr:to>
    <xdr:pic>
      <xdr:nvPicPr>
        <xdr:cNvPr id="308" name="图片 307"/>
        <xdr:cNvPicPr>
          <a:picLocks noChangeAspect="1"/>
        </xdr:cNvPicPr>
      </xdr:nvPicPr>
      <xdr:blipFill>
        <a:blip r:embed="rId210"/>
        <a:stretch>
          <a:fillRect/>
        </a:stretch>
      </xdr:blipFill>
      <xdr:spPr>
        <a:xfrm>
          <a:off x="7033895" y="396003780"/>
          <a:ext cx="641350" cy="555625"/>
        </a:xfrm>
        <a:prstGeom prst="rect">
          <a:avLst/>
        </a:prstGeom>
        <a:noFill/>
        <a:ln w="9525">
          <a:noFill/>
        </a:ln>
      </xdr:spPr>
    </xdr:pic>
    <xdr:clientData/>
  </xdr:twoCellAnchor>
  <xdr:twoCellAnchor editAs="oneCell">
    <xdr:from>
      <xdr:col>4</xdr:col>
      <xdr:colOff>267335</xdr:colOff>
      <xdr:row>524</xdr:row>
      <xdr:rowOff>58420</xdr:rowOff>
    </xdr:from>
    <xdr:to>
      <xdr:col>4</xdr:col>
      <xdr:colOff>805180</xdr:colOff>
      <xdr:row>524</xdr:row>
      <xdr:rowOff>617220</xdr:rowOff>
    </xdr:to>
    <xdr:pic>
      <xdr:nvPicPr>
        <xdr:cNvPr id="309" name="图片 308"/>
        <xdr:cNvPicPr>
          <a:picLocks noChangeAspect="1"/>
        </xdr:cNvPicPr>
      </xdr:nvPicPr>
      <xdr:blipFill>
        <a:blip r:embed="rId211"/>
        <a:stretch>
          <a:fillRect/>
        </a:stretch>
      </xdr:blipFill>
      <xdr:spPr>
        <a:xfrm>
          <a:off x="7085330" y="396787370"/>
          <a:ext cx="537845" cy="558800"/>
        </a:xfrm>
        <a:prstGeom prst="rect">
          <a:avLst/>
        </a:prstGeom>
        <a:noFill/>
        <a:ln w="9525">
          <a:noFill/>
        </a:ln>
      </xdr:spPr>
    </xdr:pic>
    <xdr:clientData/>
  </xdr:twoCellAnchor>
  <xdr:twoCellAnchor editAs="oneCell">
    <xdr:from>
      <xdr:col>4</xdr:col>
      <xdr:colOff>130810</xdr:colOff>
      <xdr:row>525</xdr:row>
      <xdr:rowOff>12065</xdr:rowOff>
    </xdr:from>
    <xdr:to>
      <xdr:col>4</xdr:col>
      <xdr:colOff>942340</xdr:colOff>
      <xdr:row>525</xdr:row>
      <xdr:rowOff>723265</xdr:rowOff>
    </xdr:to>
    <xdr:pic>
      <xdr:nvPicPr>
        <xdr:cNvPr id="310" name="图片 12678" descr="file:///\\1VE3FSM7FNP2JB4\i3D\JB\报价图片\610484.jpg"/>
        <xdr:cNvPicPr>
          <a:picLocks noChangeAspect="1"/>
        </xdr:cNvPicPr>
      </xdr:nvPicPr>
      <xdr:blipFill>
        <a:blip r:embed="rId212"/>
        <a:stretch>
          <a:fillRect/>
        </a:stretch>
      </xdr:blipFill>
      <xdr:spPr>
        <a:xfrm>
          <a:off x="6948805" y="397503015"/>
          <a:ext cx="811530" cy="711200"/>
        </a:xfrm>
        <a:prstGeom prst="rect">
          <a:avLst/>
        </a:prstGeom>
        <a:noFill/>
        <a:ln w="9525">
          <a:noFill/>
        </a:ln>
      </xdr:spPr>
    </xdr:pic>
    <xdr:clientData/>
  </xdr:twoCellAnchor>
  <xdr:twoCellAnchor editAs="oneCell">
    <xdr:from>
      <xdr:col>4</xdr:col>
      <xdr:colOff>255270</xdr:colOff>
      <xdr:row>526</xdr:row>
      <xdr:rowOff>12065</xdr:rowOff>
    </xdr:from>
    <xdr:to>
      <xdr:col>4</xdr:col>
      <xdr:colOff>817880</xdr:colOff>
      <xdr:row>526</xdr:row>
      <xdr:rowOff>723265</xdr:rowOff>
    </xdr:to>
    <xdr:pic>
      <xdr:nvPicPr>
        <xdr:cNvPr id="311" name="图片 12668" descr="file:///\\1VE3FSM7FNP2JB4\i3D\JB\报价图片\610450.jpg"/>
        <xdr:cNvPicPr>
          <a:picLocks noChangeAspect="1"/>
        </xdr:cNvPicPr>
      </xdr:nvPicPr>
      <xdr:blipFill>
        <a:blip r:embed="rId213"/>
        <a:stretch>
          <a:fillRect/>
        </a:stretch>
      </xdr:blipFill>
      <xdr:spPr>
        <a:xfrm>
          <a:off x="7073265" y="398265015"/>
          <a:ext cx="562610" cy="711200"/>
        </a:xfrm>
        <a:prstGeom prst="rect">
          <a:avLst/>
        </a:prstGeom>
        <a:noFill/>
        <a:ln w="9525">
          <a:noFill/>
        </a:ln>
      </xdr:spPr>
    </xdr:pic>
    <xdr:clientData/>
  </xdr:twoCellAnchor>
  <xdr:twoCellAnchor editAs="oneCell">
    <xdr:from>
      <xdr:col>4</xdr:col>
      <xdr:colOff>108585</xdr:colOff>
      <xdr:row>527</xdr:row>
      <xdr:rowOff>12065</xdr:rowOff>
    </xdr:from>
    <xdr:to>
      <xdr:col>4</xdr:col>
      <xdr:colOff>963930</xdr:colOff>
      <xdr:row>527</xdr:row>
      <xdr:rowOff>723265</xdr:rowOff>
    </xdr:to>
    <xdr:pic>
      <xdr:nvPicPr>
        <xdr:cNvPr id="312" name="图片 12631" descr="file:///\\1VE3FSM7FNP2JB4\i3D\JB\报价图片\610281.jpg"/>
        <xdr:cNvPicPr>
          <a:picLocks noChangeAspect="1"/>
        </xdr:cNvPicPr>
      </xdr:nvPicPr>
      <xdr:blipFill>
        <a:blip r:embed="rId214"/>
        <a:stretch>
          <a:fillRect/>
        </a:stretch>
      </xdr:blipFill>
      <xdr:spPr>
        <a:xfrm>
          <a:off x="6926580" y="399027015"/>
          <a:ext cx="855345" cy="711200"/>
        </a:xfrm>
        <a:prstGeom prst="rect">
          <a:avLst/>
        </a:prstGeom>
        <a:noFill/>
        <a:ln w="9525">
          <a:noFill/>
        </a:ln>
      </xdr:spPr>
    </xdr:pic>
    <xdr:clientData/>
  </xdr:twoCellAnchor>
  <xdr:twoCellAnchor editAs="oneCell">
    <xdr:from>
      <xdr:col>4</xdr:col>
      <xdr:colOff>196215</xdr:colOff>
      <xdr:row>528</xdr:row>
      <xdr:rowOff>12065</xdr:rowOff>
    </xdr:from>
    <xdr:to>
      <xdr:col>4</xdr:col>
      <xdr:colOff>876935</xdr:colOff>
      <xdr:row>528</xdr:row>
      <xdr:rowOff>723265</xdr:rowOff>
    </xdr:to>
    <xdr:pic>
      <xdr:nvPicPr>
        <xdr:cNvPr id="313" name="图片 12615" descr="file:///\\1VE3FSM7FNP2JB4\i3D\JB\报价图片\610226.jpg"/>
        <xdr:cNvPicPr>
          <a:picLocks noChangeAspect="1"/>
        </xdr:cNvPicPr>
      </xdr:nvPicPr>
      <xdr:blipFill>
        <a:blip r:embed="rId215"/>
        <a:stretch>
          <a:fillRect/>
        </a:stretch>
      </xdr:blipFill>
      <xdr:spPr>
        <a:xfrm>
          <a:off x="7014210" y="399789015"/>
          <a:ext cx="680720" cy="711200"/>
        </a:xfrm>
        <a:prstGeom prst="rect">
          <a:avLst/>
        </a:prstGeom>
        <a:noFill/>
        <a:ln w="9525">
          <a:noFill/>
        </a:ln>
      </xdr:spPr>
    </xdr:pic>
    <xdr:clientData/>
  </xdr:twoCellAnchor>
  <xdr:twoCellAnchor editAs="oneCell">
    <xdr:from>
      <xdr:col>4</xdr:col>
      <xdr:colOff>227330</xdr:colOff>
      <xdr:row>529</xdr:row>
      <xdr:rowOff>80645</xdr:rowOff>
    </xdr:from>
    <xdr:to>
      <xdr:col>4</xdr:col>
      <xdr:colOff>845185</xdr:colOff>
      <xdr:row>529</xdr:row>
      <xdr:rowOff>661670</xdr:rowOff>
    </xdr:to>
    <xdr:pic>
      <xdr:nvPicPr>
        <xdr:cNvPr id="314" name="图片 313"/>
        <xdr:cNvPicPr>
          <a:picLocks noChangeAspect="1"/>
        </xdr:cNvPicPr>
      </xdr:nvPicPr>
      <xdr:blipFill>
        <a:blip r:embed="rId216"/>
        <a:stretch>
          <a:fillRect/>
        </a:stretch>
      </xdr:blipFill>
      <xdr:spPr>
        <a:xfrm>
          <a:off x="7045325" y="400619595"/>
          <a:ext cx="617855" cy="581025"/>
        </a:xfrm>
        <a:prstGeom prst="rect">
          <a:avLst/>
        </a:prstGeom>
        <a:noFill/>
        <a:ln w="9525">
          <a:noFill/>
        </a:ln>
      </xdr:spPr>
    </xdr:pic>
    <xdr:clientData/>
  </xdr:twoCellAnchor>
  <xdr:twoCellAnchor editAs="oneCell">
    <xdr:from>
      <xdr:col>4</xdr:col>
      <xdr:colOff>225425</xdr:colOff>
      <xdr:row>530</xdr:row>
      <xdr:rowOff>0</xdr:rowOff>
    </xdr:from>
    <xdr:to>
      <xdr:col>4</xdr:col>
      <xdr:colOff>847725</xdr:colOff>
      <xdr:row>530</xdr:row>
      <xdr:rowOff>581660</xdr:rowOff>
    </xdr:to>
    <xdr:pic>
      <xdr:nvPicPr>
        <xdr:cNvPr id="315" name="图片 314"/>
        <xdr:cNvPicPr>
          <a:picLocks noChangeAspect="1"/>
        </xdr:cNvPicPr>
      </xdr:nvPicPr>
      <xdr:blipFill>
        <a:blip r:embed="rId217"/>
        <a:stretch>
          <a:fillRect/>
        </a:stretch>
      </xdr:blipFill>
      <xdr:spPr>
        <a:xfrm>
          <a:off x="7043420" y="401300950"/>
          <a:ext cx="622300" cy="581660"/>
        </a:xfrm>
        <a:prstGeom prst="rect">
          <a:avLst/>
        </a:prstGeom>
        <a:noFill/>
        <a:ln w="9525">
          <a:noFill/>
        </a:ln>
      </xdr:spPr>
    </xdr:pic>
    <xdr:clientData/>
  </xdr:twoCellAnchor>
  <xdr:twoCellAnchor editAs="oneCell">
    <xdr:from>
      <xdr:col>4</xdr:col>
      <xdr:colOff>229870</xdr:colOff>
      <xdr:row>530</xdr:row>
      <xdr:rowOff>73025</xdr:rowOff>
    </xdr:from>
    <xdr:to>
      <xdr:col>4</xdr:col>
      <xdr:colOff>843280</xdr:colOff>
      <xdr:row>530</xdr:row>
      <xdr:rowOff>558165</xdr:rowOff>
    </xdr:to>
    <xdr:pic>
      <xdr:nvPicPr>
        <xdr:cNvPr id="316" name="图片 315"/>
        <xdr:cNvPicPr>
          <a:picLocks noChangeAspect="1"/>
        </xdr:cNvPicPr>
      </xdr:nvPicPr>
      <xdr:blipFill>
        <a:blip r:embed="rId218"/>
        <a:stretch>
          <a:fillRect/>
        </a:stretch>
      </xdr:blipFill>
      <xdr:spPr>
        <a:xfrm>
          <a:off x="7047865" y="401373975"/>
          <a:ext cx="613410" cy="485140"/>
        </a:xfrm>
        <a:prstGeom prst="rect">
          <a:avLst/>
        </a:prstGeom>
        <a:noFill/>
        <a:ln w="9525">
          <a:noFill/>
        </a:ln>
      </xdr:spPr>
    </xdr:pic>
    <xdr:clientData/>
  </xdr:twoCellAnchor>
  <xdr:twoCellAnchor editAs="oneCell">
    <xdr:from>
      <xdr:col>4</xdr:col>
      <xdr:colOff>168910</xdr:colOff>
      <xdr:row>531</xdr:row>
      <xdr:rowOff>29210</xdr:rowOff>
    </xdr:from>
    <xdr:to>
      <xdr:col>4</xdr:col>
      <xdr:colOff>904240</xdr:colOff>
      <xdr:row>531</xdr:row>
      <xdr:rowOff>664210</xdr:rowOff>
    </xdr:to>
    <xdr:pic>
      <xdr:nvPicPr>
        <xdr:cNvPr id="317" name="图片 316"/>
        <xdr:cNvPicPr>
          <a:picLocks noChangeAspect="1"/>
        </xdr:cNvPicPr>
      </xdr:nvPicPr>
      <xdr:blipFill>
        <a:blip r:embed="rId219"/>
        <a:stretch>
          <a:fillRect/>
        </a:stretch>
      </xdr:blipFill>
      <xdr:spPr>
        <a:xfrm>
          <a:off x="6986905" y="402092160"/>
          <a:ext cx="735330" cy="635000"/>
        </a:xfrm>
        <a:prstGeom prst="rect">
          <a:avLst/>
        </a:prstGeom>
        <a:noFill/>
        <a:ln w="9525">
          <a:noFill/>
        </a:ln>
      </xdr:spPr>
    </xdr:pic>
    <xdr:clientData/>
  </xdr:twoCellAnchor>
  <xdr:twoCellAnchor editAs="oneCell">
    <xdr:from>
      <xdr:col>4</xdr:col>
      <xdr:colOff>168910</xdr:colOff>
      <xdr:row>532</xdr:row>
      <xdr:rowOff>29210</xdr:rowOff>
    </xdr:from>
    <xdr:to>
      <xdr:col>4</xdr:col>
      <xdr:colOff>904240</xdr:colOff>
      <xdr:row>532</xdr:row>
      <xdr:rowOff>664210</xdr:rowOff>
    </xdr:to>
    <xdr:pic>
      <xdr:nvPicPr>
        <xdr:cNvPr id="318" name="图片 317"/>
        <xdr:cNvPicPr>
          <a:picLocks noChangeAspect="1"/>
        </xdr:cNvPicPr>
      </xdr:nvPicPr>
      <xdr:blipFill>
        <a:blip r:embed="rId219"/>
        <a:stretch>
          <a:fillRect/>
        </a:stretch>
      </xdr:blipFill>
      <xdr:spPr>
        <a:xfrm>
          <a:off x="6986905" y="402854160"/>
          <a:ext cx="735330" cy="635000"/>
        </a:xfrm>
        <a:prstGeom prst="rect">
          <a:avLst/>
        </a:prstGeom>
        <a:noFill/>
        <a:ln w="9525">
          <a:noFill/>
        </a:ln>
      </xdr:spPr>
    </xdr:pic>
    <xdr:clientData/>
  </xdr:twoCellAnchor>
  <xdr:twoCellAnchor editAs="oneCell">
    <xdr:from>
      <xdr:col>4</xdr:col>
      <xdr:colOff>371475</xdr:colOff>
      <xdr:row>533</xdr:row>
      <xdr:rowOff>21590</xdr:rowOff>
    </xdr:from>
    <xdr:to>
      <xdr:col>4</xdr:col>
      <xdr:colOff>701675</xdr:colOff>
      <xdr:row>533</xdr:row>
      <xdr:rowOff>570865</xdr:rowOff>
    </xdr:to>
    <xdr:pic>
      <xdr:nvPicPr>
        <xdr:cNvPr id="319" name="图片 318"/>
        <xdr:cNvPicPr>
          <a:picLocks noChangeAspect="1"/>
        </xdr:cNvPicPr>
      </xdr:nvPicPr>
      <xdr:blipFill>
        <a:blip r:embed="rId220"/>
        <a:stretch>
          <a:fillRect/>
        </a:stretch>
      </xdr:blipFill>
      <xdr:spPr>
        <a:xfrm>
          <a:off x="7189470" y="403608540"/>
          <a:ext cx="330200" cy="549275"/>
        </a:xfrm>
        <a:prstGeom prst="rect">
          <a:avLst/>
        </a:prstGeom>
        <a:noFill/>
        <a:ln w="9525">
          <a:noFill/>
        </a:ln>
      </xdr:spPr>
    </xdr:pic>
    <xdr:clientData/>
  </xdr:twoCellAnchor>
  <xdr:twoCellAnchor editAs="oneCell">
    <xdr:from>
      <xdr:col>4</xdr:col>
      <xdr:colOff>104140</xdr:colOff>
      <xdr:row>534</xdr:row>
      <xdr:rowOff>20955</xdr:rowOff>
    </xdr:from>
    <xdr:to>
      <xdr:col>4</xdr:col>
      <xdr:colOff>969010</xdr:colOff>
      <xdr:row>534</xdr:row>
      <xdr:rowOff>714375</xdr:rowOff>
    </xdr:to>
    <xdr:pic>
      <xdr:nvPicPr>
        <xdr:cNvPr id="320" name="图片 12934" descr="file:///\\1VE3FSM7FNP2JB4\i3D\JB\报价图片\710838.jpg"/>
        <xdr:cNvPicPr>
          <a:picLocks noChangeAspect="1"/>
        </xdr:cNvPicPr>
      </xdr:nvPicPr>
      <xdr:blipFill>
        <a:blip r:embed="rId221"/>
        <a:stretch>
          <a:fillRect/>
        </a:stretch>
      </xdr:blipFill>
      <xdr:spPr>
        <a:xfrm>
          <a:off x="6922135" y="404369905"/>
          <a:ext cx="864870" cy="693420"/>
        </a:xfrm>
        <a:prstGeom prst="rect">
          <a:avLst/>
        </a:prstGeom>
        <a:noFill/>
        <a:ln w="9525">
          <a:noFill/>
        </a:ln>
      </xdr:spPr>
    </xdr:pic>
    <xdr:clientData/>
  </xdr:twoCellAnchor>
  <xdr:twoCellAnchor editAs="oneCell">
    <xdr:from>
      <xdr:col>4</xdr:col>
      <xdr:colOff>250825</xdr:colOff>
      <xdr:row>535</xdr:row>
      <xdr:rowOff>12065</xdr:rowOff>
    </xdr:from>
    <xdr:to>
      <xdr:col>4</xdr:col>
      <xdr:colOff>821690</xdr:colOff>
      <xdr:row>535</xdr:row>
      <xdr:rowOff>723265</xdr:rowOff>
    </xdr:to>
    <xdr:pic>
      <xdr:nvPicPr>
        <xdr:cNvPr id="321" name="图片 12916" descr="file:///\\1VE3FSM7FNP2JB4\i3D\JB\报价图片\710795.jpg"/>
        <xdr:cNvPicPr>
          <a:picLocks noChangeAspect="1"/>
        </xdr:cNvPicPr>
      </xdr:nvPicPr>
      <xdr:blipFill>
        <a:blip r:embed="rId222"/>
        <a:stretch>
          <a:fillRect/>
        </a:stretch>
      </xdr:blipFill>
      <xdr:spPr>
        <a:xfrm>
          <a:off x="7068820" y="405123015"/>
          <a:ext cx="570865" cy="711200"/>
        </a:xfrm>
        <a:prstGeom prst="rect">
          <a:avLst/>
        </a:prstGeom>
        <a:noFill/>
        <a:ln w="9525">
          <a:noFill/>
        </a:ln>
      </xdr:spPr>
    </xdr:pic>
    <xdr:clientData/>
  </xdr:twoCellAnchor>
  <xdr:twoCellAnchor editAs="oneCell">
    <xdr:from>
      <xdr:col>4</xdr:col>
      <xdr:colOff>196215</xdr:colOff>
      <xdr:row>536</xdr:row>
      <xdr:rowOff>12065</xdr:rowOff>
    </xdr:from>
    <xdr:to>
      <xdr:col>4</xdr:col>
      <xdr:colOff>876935</xdr:colOff>
      <xdr:row>536</xdr:row>
      <xdr:rowOff>723265</xdr:rowOff>
    </xdr:to>
    <xdr:pic>
      <xdr:nvPicPr>
        <xdr:cNvPr id="322" name="图片 12911" descr="file:///\\1VE3FSM7FNP2JB4\i3D\JB\报价图片\710787.jpg"/>
        <xdr:cNvPicPr>
          <a:picLocks noChangeAspect="1"/>
        </xdr:cNvPicPr>
      </xdr:nvPicPr>
      <xdr:blipFill>
        <a:blip r:embed="rId223"/>
        <a:stretch>
          <a:fillRect/>
        </a:stretch>
      </xdr:blipFill>
      <xdr:spPr>
        <a:xfrm>
          <a:off x="7014210" y="405885015"/>
          <a:ext cx="680720" cy="711200"/>
        </a:xfrm>
        <a:prstGeom prst="rect">
          <a:avLst/>
        </a:prstGeom>
        <a:noFill/>
        <a:ln w="9525">
          <a:noFill/>
        </a:ln>
      </xdr:spPr>
    </xdr:pic>
    <xdr:clientData/>
  </xdr:twoCellAnchor>
  <xdr:twoCellAnchor editAs="oneCell">
    <xdr:from>
      <xdr:col>4</xdr:col>
      <xdr:colOff>250190</xdr:colOff>
      <xdr:row>537</xdr:row>
      <xdr:rowOff>190500</xdr:rowOff>
    </xdr:from>
    <xdr:to>
      <xdr:col>4</xdr:col>
      <xdr:colOff>822960</xdr:colOff>
      <xdr:row>537</xdr:row>
      <xdr:rowOff>640715</xdr:rowOff>
    </xdr:to>
    <xdr:pic>
      <xdr:nvPicPr>
        <xdr:cNvPr id="323" name="图片 322"/>
        <xdr:cNvPicPr>
          <a:picLocks noChangeAspect="1"/>
        </xdr:cNvPicPr>
      </xdr:nvPicPr>
      <xdr:blipFill>
        <a:blip r:embed="rId224"/>
        <a:stretch>
          <a:fillRect/>
        </a:stretch>
      </xdr:blipFill>
      <xdr:spPr>
        <a:xfrm>
          <a:off x="7068185" y="406825450"/>
          <a:ext cx="572770" cy="450215"/>
        </a:xfrm>
        <a:prstGeom prst="rect">
          <a:avLst/>
        </a:prstGeom>
        <a:noFill/>
        <a:ln w="9525">
          <a:noFill/>
        </a:ln>
      </xdr:spPr>
    </xdr:pic>
    <xdr:clientData/>
  </xdr:twoCellAnchor>
  <xdr:twoCellAnchor editAs="oneCell">
    <xdr:from>
      <xdr:col>4</xdr:col>
      <xdr:colOff>104140</xdr:colOff>
      <xdr:row>538</xdr:row>
      <xdr:rowOff>26670</xdr:rowOff>
    </xdr:from>
    <xdr:to>
      <xdr:col>4</xdr:col>
      <xdr:colOff>969010</xdr:colOff>
      <xdr:row>538</xdr:row>
      <xdr:rowOff>711200</xdr:rowOff>
    </xdr:to>
    <xdr:pic>
      <xdr:nvPicPr>
        <xdr:cNvPr id="324" name="图片 1037" descr="file:///\\1VE3FSM7FNP2JB4\i3D\JB\报价图片\112573.jpg"/>
        <xdr:cNvPicPr>
          <a:picLocks noChangeAspect="1"/>
        </xdr:cNvPicPr>
      </xdr:nvPicPr>
      <xdr:blipFill>
        <a:blip r:embed="rId14"/>
        <a:stretch>
          <a:fillRect/>
        </a:stretch>
      </xdr:blipFill>
      <xdr:spPr>
        <a:xfrm>
          <a:off x="6922135" y="407423620"/>
          <a:ext cx="864870" cy="684530"/>
        </a:xfrm>
        <a:prstGeom prst="rect">
          <a:avLst/>
        </a:prstGeom>
        <a:noFill/>
        <a:ln w="9525">
          <a:noFill/>
        </a:ln>
      </xdr:spPr>
    </xdr:pic>
    <xdr:clientData/>
  </xdr:twoCellAnchor>
  <xdr:twoCellAnchor editAs="oneCell">
    <xdr:from>
      <xdr:col>4</xdr:col>
      <xdr:colOff>104140</xdr:colOff>
      <xdr:row>539</xdr:row>
      <xdr:rowOff>47625</xdr:rowOff>
    </xdr:from>
    <xdr:to>
      <xdr:col>4</xdr:col>
      <xdr:colOff>969010</xdr:colOff>
      <xdr:row>539</xdr:row>
      <xdr:rowOff>687705</xdr:rowOff>
    </xdr:to>
    <xdr:pic>
      <xdr:nvPicPr>
        <xdr:cNvPr id="325" name="图片 785" descr="file:///\\1VE3FSM7FNP2JB4\i3D\JB\报价图片\111916.jpg"/>
        <xdr:cNvPicPr>
          <a:picLocks noChangeAspect="1"/>
        </xdr:cNvPicPr>
      </xdr:nvPicPr>
      <xdr:blipFill>
        <a:blip r:embed="rId225"/>
        <a:stretch>
          <a:fillRect/>
        </a:stretch>
      </xdr:blipFill>
      <xdr:spPr>
        <a:xfrm>
          <a:off x="6922135" y="408206575"/>
          <a:ext cx="864870" cy="640080"/>
        </a:xfrm>
        <a:prstGeom prst="rect">
          <a:avLst/>
        </a:prstGeom>
        <a:noFill/>
        <a:ln w="9525">
          <a:noFill/>
        </a:ln>
      </xdr:spPr>
    </xdr:pic>
    <xdr:clientData/>
  </xdr:twoCellAnchor>
  <xdr:twoCellAnchor editAs="oneCell">
    <xdr:from>
      <xdr:col>4</xdr:col>
      <xdr:colOff>104140</xdr:colOff>
      <xdr:row>540</xdr:row>
      <xdr:rowOff>41910</xdr:rowOff>
    </xdr:from>
    <xdr:to>
      <xdr:col>4</xdr:col>
      <xdr:colOff>969010</xdr:colOff>
      <xdr:row>540</xdr:row>
      <xdr:rowOff>696595</xdr:rowOff>
    </xdr:to>
    <xdr:pic>
      <xdr:nvPicPr>
        <xdr:cNvPr id="326" name="图片 794" descr="file:///\\1VE3FSM7FNP2JB4\i3D\JB\报价图片\111940.jpg"/>
        <xdr:cNvPicPr>
          <a:picLocks noChangeAspect="1"/>
        </xdr:cNvPicPr>
      </xdr:nvPicPr>
      <xdr:blipFill>
        <a:blip r:embed="rId226"/>
        <a:stretch>
          <a:fillRect/>
        </a:stretch>
      </xdr:blipFill>
      <xdr:spPr>
        <a:xfrm>
          <a:off x="6922135" y="408962860"/>
          <a:ext cx="864870" cy="654685"/>
        </a:xfrm>
        <a:prstGeom prst="rect">
          <a:avLst/>
        </a:prstGeom>
        <a:noFill/>
        <a:ln w="9525">
          <a:noFill/>
        </a:ln>
      </xdr:spPr>
    </xdr:pic>
    <xdr:clientData/>
  </xdr:twoCellAnchor>
  <xdr:twoCellAnchor editAs="oneCell">
    <xdr:from>
      <xdr:col>4</xdr:col>
      <xdr:colOff>104140</xdr:colOff>
      <xdr:row>539</xdr:row>
      <xdr:rowOff>35560</xdr:rowOff>
    </xdr:from>
    <xdr:to>
      <xdr:col>4</xdr:col>
      <xdr:colOff>969010</xdr:colOff>
      <xdr:row>539</xdr:row>
      <xdr:rowOff>699770</xdr:rowOff>
    </xdr:to>
    <xdr:pic>
      <xdr:nvPicPr>
        <xdr:cNvPr id="327" name="图片 788" descr="file:///\\1VE3FSM7FNP2JB4\i3D\JB\报价图片\111922.jpg"/>
        <xdr:cNvPicPr>
          <a:picLocks noChangeAspect="1"/>
        </xdr:cNvPicPr>
      </xdr:nvPicPr>
      <xdr:blipFill>
        <a:blip r:embed="rId8"/>
        <a:stretch>
          <a:fillRect/>
        </a:stretch>
      </xdr:blipFill>
      <xdr:spPr>
        <a:xfrm>
          <a:off x="6922135" y="408194510"/>
          <a:ext cx="864870" cy="664210"/>
        </a:xfrm>
        <a:prstGeom prst="rect">
          <a:avLst/>
        </a:prstGeom>
        <a:noFill/>
        <a:ln w="9525">
          <a:noFill/>
        </a:ln>
      </xdr:spPr>
    </xdr:pic>
    <xdr:clientData/>
  </xdr:twoCellAnchor>
  <xdr:twoCellAnchor editAs="oneCell">
    <xdr:from>
      <xdr:col>4</xdr:col>
      <xdr:colOff>109220</xdr:colOff>
      <xdr:row>541</xdr:row>
      <xdr:rowOff>12065</xdr:rowOff>
    </xdr:from>
    <xdr:to>
      <xdr:col>4</xdr:col>
      <xdr:colOff>963295</xdr:colOff>
      <xdr:row>541</xdr:row>
      <xdr:rowOff>723265</xdr:rowOff>
    </xdr:to>
    <xdr:pic>
      <xdr:nvPicPr>
        <xdr:cNvPr id="328" name="图片 1015" descr="file:///\\1VE3FSM7FNP2JB4\i3D\JB\报价图片\112493.jpg"/>
        <xdr:cNvPicPr>
          <a:picLocks noChangeAspect="1"/>
        </xdr:cNvPicPr>
      </xdr:nvPicPr>
      <xdr:blipFill>
        <a:blip r:embed="rId227"/>
        <a:stretch>
          <a:fillRect/>
        </a:stretch>
      </xdr:blipFill>
      <xdr:spPr>
        <a:xfrm>
          <a:off x="6927215" y="409695015"/>
          <a:ext cx="854075" cy="711200"/>
        </a:xfrm>
        <a:prstGeom prst="rect">
          <a:avLst/>
        </a:prstGeom>
        <a:noFill/>
        <a:ln w="9525">
          <a:noFill/>
        </a:ln>
      </xdr:spPr>
    </xdr:pic>
    <xdr:clientData/>
  </xdr:twoCellAnchor>
  <xdr:twoCellAnchor editAs="oneCell">
    <xdr:from>
      <xdr:col>4</xdr:col>
      <xdr:colOff>133350</xdr:colOff>
      <xdr:row>542</xdr:row>
      <xdr:rowOff>12065</xdr:rowOff>
    </xdr:from>
    <xdr:to>
      <xdr:col>4</xdr:col>
      <xdr:colOff>939800</xdr:colOff>
      <xdr:row>542</xdr:row>
      <xdr:rowOff>723265</xdr:rowOff>
    </xdr:to>
    <xdr:pic>
      <xdr:nvPicPr>
        <xdr:cNvPr id="329" name="图片 574" descr="file:///\\1VE3FSM7FNP2JB4\i3D\JB\报价图片\111180.jpg"/>
        <xdr:cNvPicPr>
          <a:picLocks noChangeAspect="1"/>
        </xdr:cNvPicPr>
      </xdr:nvPicPr>
      <xdr:blipFill>
        <a:blip r:embed="rId83"/>
        <a:stretch>
          <a:fillRect/>
        </a:stretch>
      </xdr:blipFill>
      <xdr:spPr>
        <a:xfrm>
          <a:off x="6951345" y="410457015"/>
          <a:ext cx="806450" cy="711200"/>
        </a:xfrm>
        <a:prstGeom prst="rect">
          <a:avLst/>
        </a:prstGeom>
        <a:noFill/>
        <a:ln w="9525">
          <a:noFill/>
        </a:ln>
      </xdr:spPr>
    </xdr:pic>
    <xdr:clientData/>
  </xdr:twoCellAnchor>
  <xdr:twoCellAnchor editAs="oneCell">
    <xdr:from>
      <xdr:col>4</xdr:col>
      <xdr:colOff>130810</xdr:colOff>
      <xdr:row>543</xdr:row>
      <xdr:rowOff>12065</xdr:rowOff>
    </xdr:from>
    <xdr:to>
      <xdr:col>4</xdr:col>
      <xdr:colOff>942340</xdr:colOff>
      <xdr:row>543</xdr:row>
      <xdr:rowOff>723265</xdr:rowOff>
    </xdr:to>
    <xdr:pic>
      <xdr:nvPicPr>
        <xdr:cNvPr id="330" name="图片 718" descr="file:///\\1VE3FSM7FNP2JB4\i3D\JB\报价图片\111664.jpg"/>
        <xdr:cNvPicPr>
          <a:picLocks noChangeAspect="1"/>
        </xdr:cNvPicPr>
      </xdr:nvPicPr>
      <xdr:blipFill>
        <a:blip r:embed="rId228"/>
        <a:stretch>
          <a:fillRect/>
        </a:stretch>
      </xdr:blipFill>
      <xdr:spPr>
        <a:xfrm>
          <a:off x="6948805" y="411219015"/>
          <a:ext cx="811530" cy="711200"/>
        </a:xfrm>
        <a:prstGeom prst="rect">
          <a:avLst/>
        </a:prstGeom>
        <a:noFill/>
        <a:ln w="9525">
          <a:noFill/>
        </a:ln>
      </xdr:spPr>
    </xdr:pic>
    <xdr:clientData/>
  </xdr:twoCellAnchor>
  <xdr:twoCellAnchor editAs="oneCell">
    <xdr:from>
      <xdr:col>4</xdr:col>
      <xdr:colOff>283845</xdr:colOff>
      <xdr:row>544</xdr:row>
      <xdr:rowOff>44450</xdr:rowOff>
    </xdr:from>
    <xdr:to>
      <xdr:col>4</xdr:col>
      <xdr:colOff>789305</xdr:colOff>
      <xdr:row>544</xdr:row>
      <xdr:rowOff>696595</xdr:rowOff>
    </xdr:to>
    <xdr:pic>
      <xdr:nvPicPr>
        <xdr:cNvPr id="331" name="图片 7"/>
        <xdr:cNvPicPr>
          <a:picLocks noChangeAspect="1"/>
        </xdr:cNvPicPr>
      </xdr:nvPicPr>
      <xdr:blipFill>
        <a:blip r:embed="rId6"/>
        <a:stretch>
          <a:fillRect/>
        </a:stretch>
      </xdr:blipFill>
      <xdr:spPr>
        <a:xfrm>
          <a:off x="7101840" y="412013400"/>
          <a:ext cx="505460" cy="652145"/>
        </a:xfrm>
        <a:prstGeom prst="rect">
          <a:avLst/>
        </a:prstGeom>
        <a:noFill/>
        <a:ln w="9525">
          <a:noFill/>
        </a:ln>
      </xdr:spPr>
    </xdr:pic>
    <xdr:clientData/>
  </xdr:twoCellAnchor>
  <xdr:twoCellAnchor editAs="oneCell">
    <xdr:from>
      <xdr:col>4</xdr:col>
      <xdr:colOff>104140</xdr:colOff>
      <xdr:row>545</xdr:row>
      <xdr:rowOff>20955</xdr:rowOff>
    </xdr:from>
    <xdr:to>
      <xdr:col>4</xdr:col>
      <xdr:colOff>969010</xdr:colOff>
      <xdr:row>545</xdr:row>
      <xdr:rowOff>714375</xdr:rowOff>
    </xdr:to>
    <xdr:pic>
      <xdr:nvPicPr>
        <xdr:cNvPr id="332" name="图片 753" descr="file:///\\1VE3FSM7FNP2JB4\i3D\JB\报价图片\111756.jpg"/>
        <xdr:cNvPicPr>
          <a:picLocks noChangeAspect="1"/>
        </xdr:cNvPicPr>
      </xdr:nvPicPr>
      <xdr:blipFill>
        <a:blip r:embed="rId43"/>
        <a:stretch>
          <a:fillRect/>
        </a:stretch>
      </xdr:blipFill>
      <xdr:spPr>
        <a:xfrm>
          <a:off x="6922135" y="412751905"/>
          <a:ext cx="864870" cy="693420"/>
        </a:xfrm>
        <a:prstGeom prst="rect">
          <a:avLst/>
        </a:prstGeom>
        <a:noFill/>
        <a:ln w="9525">
          <a:noFill/>
        </a:ln>
      </xdr:spPr>
    </xdr:pic>
    <xdr:clientData/>
  </xdr:twoCellAnchor>
  <xdr:twoCellAnchor editAs="oneCell">
    <xdr:from>
      <xdr:col>4</xdr:col>
      <xdr:colOff>104140</xdr:colOff>
      <xdr:row>545</xdr:row>
      <xdr:rowOff>0</xdr:rowOff>
    </xdr:from>
    <xdr:to>
      <xdr:col>4</xdr:col>
      <xdr:colOff>969010</xdr:colOff>
      <xdr:row>545</xdr:row>
      <xdr:rowOff>693420</xdr:rowOff>
    </xdr:to>
    <xdr:pic>
      <xdr:nvPicPr>
        <xdr:cNvPr id="333" name="图片 752" descr="file:///\\1VE3FSM7FNP2JB4\i3D\JB\报价图片\111756.jpg"/>
        <xdr:cNvPicPr>
          <a:picLocks noChangeAspect="1"/>
        </xdr:cNvPicPr>
      </xdr:nvPicPr>
      <xdr:blipFill>
        <a:blip r:embed="rId43"/>
        <a:stretch>
          <a:fillRect/>
        </a:stretch>
      </xdr:blipFill>
      <xdr:spPr>
        <a:xfrm>
          <a:off x="6922135" y="412730950"/>
          <a:ext cx="864870" cy="693420"/>
        </a:xfrm>
        <a:prstGeom prst="rect">
          <a:avLst/>
        </a:prstGeom>
        <a:noFill/>
        <a:ln w="9525">
          <a:noFill/>
        </a:ln>
      </xdr:spPr>
    </xdr:pic>
    <xdr:clientData/>
  </xdr:twoCellAnchor>
  <xdr:twoCellAnchor editAs="oneCell">
    <xdr:from>
      <xdr:col>4</xdr:col>
      <xdr:colOff>104140</xdr:colOff>
      <xdr:row>545</xdr:row>
      <xdr:rowOff>0</xdr:rowOff>
    </xdr:from>
    <xdr:to>
      <xdr:col>4</xdr:col>
      <xdr:colOff>969010</xdr:colOff>
      <xdr:row>545</xdr:row>
      <xdr:rowOff>693420</xdr:rowOff>
    </xdr:to>
    <xdr:pic>
      <xdr:nvPicPr>
        <xdr:cNvPr id="334" name="图片 752" descr="file:///\\1VE3FSM7FNP2JB4\i3D\JB\报价图片\111756.jpg"/>
        <xdr:cNvPicPr>
          <a:picLocks noChangeAspect="1"/>
        </xdr:cNvPicPr>
      </xdr:nvPicPr>
      <xdr:blipFill>
        <a:blip r:embed="rId43"/>
        <a:stretch>
          <a:fillRect/>
        </a:stretch>
      </xdr:blipFill>
      <xdr:spPr>
        <a:xfrm>
          <a:off x="6922135" y="412730950"/>
          <a:ext cx="864870" cy="693420"/>
        </a:xfrm>
        <a:prstGeom prst="rect">
          <a:avLst/>
        </a:prstGeom>
        <a:noFill/>
        <a:ln w="9525">
          <a:noFill/>
        </a:ln>
      </xdr:spPr>
    </xdr:pic>
    <xdr:clientData/>
  </xdr:twoCellAnchor>
  <xdr:twoCellAnchor editAs="oneCell">
    <xdr:from>
      <xdr:col>4</xdr:col>
      <xdr:colOff>149225</xdr:colOff>
      <xdr:row>546</xdr:row>
      <xdr:rowOff>12065</xdr:rowOff>
    </xdr:from>
    <xdr:to>
      <xdr:col>4</xdr:col>
      <xdr:colOff>923290</xdr:colOff>
      <xdr:row>546</xdr:row>
      <xdr:rowOff>723265</xdr:rowOff>
    </xdr:to>
    <xdr:pic>
      <xdr:nvPicPr>
        <xdr:cNvPr id="335" name="图片 1044" descr="file:///\\1VE3FSM7FNP2JB4\i3D\JB\报价图片\112621.jpg"/>
        <xdr:cNvPicPr>
          <a:picLocks noChangeAspect="1"/>
        </xdr:cNvPicPr>
      </xdr:nvPicPr>
      <xdr:blipFill>
        <a:blip r:embed="rId229"/>
        <a:stretch>
          <a:fillRect/>
        </a:stretch>
      </xdr:blipFill>
      <xdr:spPr>
        <a:xfrm>
          <a:off x="6967220" y="413505015"/>
          <a:ext cx="774065" cy="711200"/>
        </a:xfrm>
        <a:prstGeom prst="rect">
          <a:avLst/>
        </a:prstGeom>
        <a:noFill/>
        <a:ln w="9525">
          <a:noFill/>
        </a:ln>
      </xdr:spPr>
    </xdr:pic>
    <xdr:clientData/>
  </xdr:twoCellAnchor>
  <xdr:twoCellAnchor editAs="oneCell">
    <xdr:from>
      <xdr:col>4</xdr:col>
      <xdr:colOff>295275</xdr:colOff>
      <xdr:row>547</xdr:row>
      <xdr:rowOff>175895</xdr:rowOff>
    </xdr:from>
    <xdr:to>
      <xdr:col>4</xdr:col>
      <xdr:colOff>777875</xdr:colOff>
      <xdr:row>547</xdr:row>
      <xdr:rowOff>532765</xdr:rowOff>
    </xdr:to>
    <xdr:pic>
      <xdr:nvPicPr>
        <xdr:cNvPr id="336" name="图片 1" descr="TB2wfJCg5QnBKNjSZFmXXcApVXa_!!1703776595(1)"/>
        <xdr:cNvPicPr>
          <a:picLocks noChangeAspect="1"/>
        </xdr:cNvPicPr>
      </xdr:nvPicPr>
      <xdr:blipFill>
        <a:blip r:embed="rId13"/>
        <a:stretch>
          <a:fillRect/>
        </a:stretch>
      </xdr:blipFill>
      <xdr:spPr>
        <a:xfrm>
          <a:off x="7113270" y="414430845"/>
          <a:ext cx="482600" cy="356870"/>
        </a:xfrm>
        <a:prstGeom prst="rect">
          <a:avLst/>
        </a:prstGeom>
        <a:noFill/>
        <a:ln w="9525">
          <a:noFill/>
        </a:ln>
      </xdr:spPr>
    </xdr:pic>
    <xdr:clientData/>
  </xdr:twoCellAnchor>
  <xdr:twoCellAnchor editAs="oneCell">
    <xdr:from>
      <xdr:col>4</xdr:col>
      <xdr:colOff>104140</xdr:colOff>
      <xdr:row>548</xdr:row>
      <xdr:rowOff>47625</xdr:rowOff>
    </xdr:from>
    <xdr:to>
      <xdr:col>4</xdr:col>
      <xdr:colOff>969010</xdr:colOff>
      <xdr:row>548</xdr:row>
      <xdr:rowOff>687705</xdr:rowOff>
    </xdr:to>
    <xdr:pic>
      <xdr:nvPicPr>
        <xdr:cNvPr id="337" name="图片 559" descr="file:///\\1VE3FSM7FNP2JB4\i3D\JB\报价图片\111093.jpg"/>
        <xdr:cNvPicPr>
          <a:picLocks noChangeAspect="1"/>
        </xdr:cNvPicPr>
      </xdr:nvPicPr>
      <xdr:blipFill>
        <a:blip r:embed="rId190"/>
        <a:stretch>
          <a:fillRect/>
        </a:stretch>
      </xdr:blipFill>
      <xdr:spPr>
        <a:xfrm>
          <a:off x="6922135" y="415064575"/>
          <a:ext cx="864870" cy="640080"/>
        </a:xfrm>
        <a:prstGeom prst="rect">
          <a:avLst/>
        </a:prstGeom>
        <a:noFill/>
        <a:ln w="9525">
          <a:noFill/>
        </a:ln>
      </xdr:spPr>
    </xdr:pic>
    <xdr:clientData/>
  </xdr:twoCellAnchor>
  <xdr:twoCellAnchor editAs="oneCell">
    <xdr:from>
      <xdr:col>4</xdr:col>
      <xdr:colOff>125095</xdr:colOff>
      <xdr:row>549</xdr:row>
      <xdr:rowOff>12065</xdr:rowOff>
    </xdr:from>
    <xdr:to>
      <xdr:col>4</xdr:col>
      <xdr:colOff>948055</xdr:colOff>
      <xdr:row>549</xdr:row>
      <xdr:rowOff>723265</xdr:rowOff>
    </xdr:to>
    <xdr:pic>
      <xdr:nvPicPr>
        <xdr:cNvPr id="338" name="图片 465" descr="file:///\\1VE3FSM7FNP2JB4\i3D\JB\报价图片\110891-1.jpg"/>
        <xdr:cNvPicPr>
          <a:picLocks noChangeAspect="1"/>
        </xdr:cNvPicPr>
      </xdr:nvPicPr>
      <xdr:blipFill>
        <a:blip r:embed="rId200"/>
        <a:stretch>
          <a:fillRect/>
        </a:stretch>
      </xdr:blipFill>
      <xdr:spPr>
        <a:xfrm>
          <a:off x="6943090" y="415791015"/>
          <a:ext cx="822960" cy="711200"/>
        </a:xfrm>
        <a:prstGeom prst="rect">
          <a:avLst/>
        </a:prstGeom>
        <a:noFill/>
        <a:ln w="9525">
          <a:noFill/>
        </a:ln>
      </xdr:spPr>
    </xdr:pic>
    <xdr:clientData/>
  </xdr:twoCellAnchor>
  <xdr:twoCellAnchor editAs="oneCell">
    <xdr:from>
      <xdr:col>4</xdr:col>
      <xdr:colOff>156210</xdr:colOff>
      <xdr:row>550</xdr:row>
      <xdr:rowOff>89535</xdr:rowOff>
    </xdr:from>
    <xdr:to>
      <xdr:col>4</xdr:col>
      <xdr:colOff>916305</xdr:colOff>
      <xdr:row>550</xdr:row>
      <xdr:rowOff>622300</xdr:rowOff>
    </xdr:to>
    <xdr:pic>
      <xdr:nvPicPr>
        <xdr:cNvPr id="339" name="图片 2"/>
        <xdr:cNvPicPr>
          <a:picLocks noChangeAspect="1"/>
        </xdr:cNvPicPr>
      </xdr:nvPicPr>
      <xdr:blipFill>
        <a:blip r:embed="rId5"/>
        <a:stretch>
          <a:fillRect/>
        </a:stretch>
      </xdr:blipFill>
      <xdr:spPr>
        <a:xfrm>
          <a:off x="6974205" y="416630485"/>
          <a:ext cx="760095" cy="532765"/>
        </a:xfrm>
        <a:prstGeom prst="rect">
          <a:avLst/>
        </a:prstGeom>
        <a:noFill/>
        <a:ln w="9525">
          <a:noFill/>
        </a:ln>
      </xdr:spPr>
    </xdr:pic>
    <xdr:clientData/>
  </xdr:twoCellAnchor>
  <xdr:twoCellAnchor editAs="oneCell">
    <xdr:from>
      <xdr:col>4</xdr:col>
      <xdr:colOff>160020</xdr:colOff>
      <xdr:row>551</xdr:row>
      <xdr:rowOff>12065</xdr:rowOff>
    </xdr:from>
    <xdr:to>
      <xdr:col>4</xdr:col>
      <xdr:colOff>912495</xdr:colOff>
      <xdr:row>551</xdr:row>
      <xdr:rowOff>723265</xdr:rowOff>
    </xdr:to>
    <xdr:pic>
      <xdr:nvPicPr>
        <xdr:cNvPr id="340" name="图片 712" descr="file:///\\1VE3FSM7FNP2JB4\i3D\JB\报价图片\111585.jpg"/>
        <xdr:cNvPicPr>
          <a:picLocks noChangeAspect="1"/>
        </xdr:cNvPicPr>
      </xdr:nvPicPr>
      <xdr:blipFill>
        <a:blip r:embed="rId7"/>
        <a:stretch>
          <a:fillRect/>
        </a:stretch>
      </xdr:blipFill>
      <xdr:spPr>
        <a:xfrm>
          <a:off x="6978015" y="417315015"/>
          <a:ext cx="752475" cy="711200"/>
        </a:xfrm>
        <a:prstGeom prst="rect">
          <a:avLst/>
        </a:prstGeom>
        <a:noFill/>
        <a:ln w="9525">
          <a:noFill/>
        </a:ln>
      </xdr:spPr>
    </xdr:pic>
    <xdr:clientData/>
  </xdr:twoCellAnchor>
  <xdr:twoCellAnchor editAs="oneCell">
    <xdr:from>
      <xdr:col>4</xdr:col>
      <xdr:colOff>402590</xdr:colOff>
      <xdr:row>552</xdr:row>
      <xdr:rowOff>73025</xdr:rowOff>
    </xdr:from>
    <xdr:to>
      <xdr:col>4</xdr:col>
      <xdr:colOff>670560</xdr:colOff>
      <xdr:row>552</xdr:row>
      <xdr:rowOff>676275</xdr:rowOff>
    </xdr:to>
    <xdr:pic>
      <xdr:nvPicPr>
        <xdr:cNvPr id="341" name="图片 340"/>
        <xdr:cNvPicPr>
          <a:picLocks noChangeAspect="1"/>
        </xdr:cNvPicPr>
      </xdr:nvPicPr>
      <xdr:blipFill>
        <a:blip r:embed="rId230"/>
        <a:stretch>
          <a:fillRect/>
        </a:stretch>
      </xdr:blipFill>
      <xdr:spPr>
        <a:xfrm>
          <a:off x="7220585" y="418137975"/>
          <a:ext cx="267970" cy="603250"/>
        </a:xfrm>
        <a:prstGeom prst="rect">
          <a:avLst/>
        </a:prstGeom>
        <a:noFill/>
        <a:ln w="9525">
          <a:noFill/>
        </a:ln>
      </xdr:spPr>
    </xdr:pic>
    <xdr:clientData/>
  </xdr:twoCellAnchor>
  <xdr:twoCellAnchor editAs="oneCell">
    <xdr:from>
      <xdr:col>4</xdr:col>
      <xdr:colOff>191770</xdr:colOff>
      <xdr:row>553</xdr:row>
      <xdr:rowOff>73025</xdr:rowOff>
    </xdr:from>
    <xdr:to>
      <xdr:col>4</xdr:col>
      <xdr:colOff>880745</xdr:colOff>
      <xdr:row>553</xdr:row>
      <xdr:rowOff>688975</xdr:rowOff>
    </xdr:to>
    <xdr:pic>
      <xdr:nvPicPr>
        <xdr:cNvPr id="342" name="图片 341"/>
        <xdr:cNvPicPr>
          <a:picLocks noChangeAspect="1"/>
        </xdr:cNvPicPr>
      </xdr:nvPicPr>
      <xdr:blipFill>
        <a:blip r:embed="rId231"/>
        <a:stretch>
          <a:fillRect/>
        </a:stretch>
      </xdr:blipFill>
      <xdr:spPr>
        <a:xfrm>
          <a:off x="7009765" y="418899975"/>
          <a:ext cx="688975" cy="615950"/>
        </a:xfrm>
        <a:prstGeom prst="rect">
          <a:avLst/>
        </a:prstGeom>
        <a:noFill/>
        <a:ln w="9525">
          <a:noFill/>
        </a:ln>
      </xdr:spPr>
    </xdr:pic>
    <xdr:clientData/>
  </xdr:twoCellAnchor>
  <xdr:twoCellAnchor editAs="oneCell">
    <xdr:from>
      <xdr:col>4</xdr:col>
      <xdr:colOff>104140</xdr:colOff>
      <xdr:row>554</xdr:row>
      <xdr:rowOff>38735</xdr:rowOff>
    </xdr:from>
    <xdr:to>
      <xdr:col>4</xdr:col>
      <xdr:colOff>969010</xdr:colOff>
      <xdr:row>554</xdr:row>
      <xdr:rowOff>699770</xdr:rowOff>
    </xdr:to>
    <xdr:pic>
      <xdr:nvPicPr>
        <xdr:cNvPr id="343" name="图片 723" descr="file:///\\1VE3FSM7FNP2JB4\i3D\JB\报价图片\111693.jpg"/>
        <xdr:cNvPicPr>
          <a:picLocks noChangeAspect="1"/>
        </xdr:cNvPicPr>
      </xdr:nvPicPr>
      <xdr:blipFill>
        <a:blip r:embed="rId232"/>
        <a:stretch>
          <a:fillRect/>
        </a:stretch>
      </xdr:blipFill>
      <xdr:spPr>
        <a:xfrm>
          <a:off x="6922135" y="419627685"/>
          <a:ext cx="864870" cy="661035"/>
        </a:xfrm>
        <a:prstGeom prst="rect">
          <a:avLst/>
        </a:prstGeom>
        <a:noFill/>
        <a:ln w="9525">
          <a:noFill/>
        </a:ln>
      </xdr:spPr>
    </xdr:pic>
    <xdr:clientData/>
  </xdr:twoCellAnchor>
  <xdr:twoCellAnchor editAs="oneCell">
    <xdr:from>
      <xdr:col>4</xdr:col>
      <xdr:colOff>145415</xdr:colOff>
      <xdr:row>555</xdr:row>
      <xdr:rowOff>113030</xdr:rowOff>
    </xdr:from>
    <xdr:to>
      <xdr:col>4</xdr:col>
      <xdr:colOff>927735</xdr:colOff>
      <xdr:row>555</xdr:row>
      <xdr:rowOff>657860</xdr:rowOff>
    </xdr:to>
    <xdr:pic>
      <xdr:nvPicPr>
        <xdr:cNvPr id="344" name="图片 4"/>
        <xdr:cNvPicPr>
          <a:picLocks noChangeAspect="1"/>
        </xdr:cNvPicPr>
      </xdr:nvPicPr>
      <xdr:blipFill>
        <a:blip r:embed="rId233"/>
        <a:stretch>
          <a:fillRect/>
        </a:stretch>
      </xdr:blipFill>
      <xdr:spPr>
        <a:xfrm>
          <a:off x="6963410" y="420463980"/>
          <a:ext cx="782320" cy="544830"/>
        </a:xfrm>
        <a:prstGeom prst="rect">
          <a:avLst/>
        </a:prstGeom>
        <a:noFill/>
        <a:ln w="9525">
          <a:noFill/>
        </a:ln>
      </xdr:spPr>
    </xdr:pic>
    <xdr:clientData/>
  </xdr:twoCellAnchor>
  <xdr:twoCellAnchor editAs="oneCell">
    <xdr:from>
      <xdr:col>4</xdr:col>
      <xdr:colOff>104140</xdr:colOff>
      <xdr:row>556</xdr:row>
      <xdr:rowOff>50800</xdr:rowOff>
    </xdr:from>
    <xdr:to>
      <xdr:col>4</xdr:col>
      <xdr:colOff>969010</xdr:colOff>
      <xdr:row>556</xdr:row>
      <xdr:rowOff>687705</xdr:rowOff>
    </xdr:to>
    <xdr:pic>
      <xdr:nvPicPr>
        <xdr:cNvPr id="345" name="图片 1043" descr="file:///\\1VE3FSM7FNP2JB4\i3D\JB\报价图片\112616.jpg"/>
        <xdr:cNvPicPr>
          <a:picLocks noChangeAspect="1"/>
        </xdr:cNvPicPr>
      </xdr:nvPicPr>
      <xdr:blipFill>
        <a:blip r:embed="rId234"/>
        <a:stretch>
          <a:fillRect/>
        </a:stretch>
      </xdr:blipFill>
      <xdr:spPr>
        <a:xfrm>
          <a:off x="6922135" y="421163750"/>
          <a:ext cx="864870" cy="636905"/>
        </a:xfrm>
        <a:prstGeom prst="rect">
          <a:avLst/>
        </a:prstGeom>
        <a:noFill/>
        <a:ln w="9525">
          <a:noFill/>
        </a:ln>
      </xdr:spPr>
    </xdr:pic>
    <xdr:clientData/>
  </xdr:twoCellAnchor>
  <xdr:twoCellAnchor editAs="oneCell">
    <xdr:from>
      <xdr:col>4</xdr:col>
      <xdr:colOff>104140</xdr:colOff>
      <xdr:row>557</xdr:row>
      <xdr:rowOff>14605</xdr:rowOff>
    </xdr:from>
    <xdr:to>
      <xdr:col>4</xdr:col>
      <xdr:colOff>969010</xdr:colOff>
      <xdr:row>557</xdr:row>
      <xdr:rowOff>726440</xdr:rowOff>
    </xdr:to>
    <xdr:pic>
      <xdr:nvPicPr>
        <xdr:cNvPr id="346" name="图片 1051" descr="file:///\\1VE3FSM7FNP2JB4\i3D\JB\报价图片\112646.jpg"/>
        <xdr:cNvPicPr>
          <a:picLocks noChangeAspect="1"/>
        </xdr:cNvPicPr>
      </xdr:nvPicPr>
      <xdr:blipFill>
        <a:blip r:embed="rId235"/>
        <a:stretch>
          <a:fillRect/>
        </a:stretch>
      </xdr:blipFill>
      <xdr:spPr>
        <a:xfrm>
          <a:off x="6922135" y="421889555"/>
          <a:ext cx="864870" cy="711835"/>
        </a:xfrm>
        <a:prstGeom prst="rect">
          <a:avLst/>
        </a:prstGeom>
        <a:noFill/>
        <a:ln w="9525">
          <a:noFill/>
        </a:ln>
      </xdr:spPr>
    </xdr:pic>
    <xdr:clientData/>
  </xdr:twoCellAnchor>
  <xdr:twoCellAnchor editAs="oneCell">
    <xdr:from>
      <xdr:col>4</xdr:col>
      <xdr:colOff>141605</xdr:colOff>
      <xdr:row>558</xdr:row>
      <xdr:rowOff>12065</xdr:rowOff>
    </xdr:from>
    <xdr:to>
      <xdr:col>4</xdr:col>
      <xdr:colOff>931545</xdr:colOff>
      <xdr:row>558</xdr:row>
      <xdr:rowOff>723265</xdr:rowOff>
    </xdr:to>
    <xdr:pic>
      <xdr:nvPicPr>
        <xdr:cNvPr id="347" name="图片 1210" descr="file:///\\1VE3FSM7FNP2JB4\i3D\JB\报价图片\113281.jpg"/>
        <xdr:cNvPicPr>
          <a:picLocks noChangeAspect="1"/>
        </xdr:cNvPicPr>
      </xdr:nvPicPr>
      <xdr:blipFill>
        <a:blip r:embed="rId236"/>
        <a:stretch>
          <a:fillRect/>
        </a:stretch>
      </xdr:blipFill>
      <xdr:spPr>
        <a:xfrm>
          <a:off x="6959600" y="422649015"/>
          <a:ext cx="789940" cy="711200"/>
        </a:xfrm>
        <a:prstGeom prst="rect">
          <a:avLst/>
        </a:prstGeom>
        <a:noFill/>
        <a:ln w="9525">
          <a:noFill/>
        </a:ln>
      </xdr:spPr>
    </xdr:pic>
    <xdr:clientData/>
  </xdr:twoCellAnchor>
  <xdr:twoCellAnchor editAs="oneCell">
    <xdr:from>
      <xdr:col>4</xdr:col>
      <xdr:colOff>146050</xdr:colOff>
      <xdr:row>559</xdr:row>
      <xdr:rowOff>12065</xdr:rowOff>
    </xdr:from>
    <xdr:to>
      <xdr:col>4</xdr:col>
      <xdr:colOff>927100</xdr:colOff>
      <xdr:row>559</xdr:row>
      <xdr:rowOff>723265</xdr:rowOff>
    </xdr:to>
    <xdr:pic>
      <xdr:nvPicPr>
        <xdr:cNvPr id="348" name="图片 1800" descr="file:///\\1VE3FSM7FNP2JB4\i3D\JB\报价图片\130977.jpg"/>
        <xdr:cNvPicPr>
          <a:picLocks noChangeAspect="1"/>
        </xdr:cNvPicPr>
      </xdr:nvPicPr>
      <xdr:blipFill>
        <a:blip r:embed="rId153"/>
        <a:stretch>
          <a:fillRect/>
        </a:stretch>
      </xdr:blipFill>
      <xdr:spPr>
        <a:xfrm>
          <a:off x="6964045" y="423411015"/>
          <a:ext cx="781050" cy="711200"/>
        </a:xfrm>
        <a:prstGeom prst="rect">
          <a:avLst/>
        </a:prstGeom>
        <a:noFill/>
        <a:ln w="9525">
          <a:noFill/>
        </a:ln>
      </xdr:spPr>
    </xdr:pic>
    <xdr:clientData/>
  </xdr:twoCellAnchor>
  <xdr:twoCellAnchor editAs="oneCell">
    <xdr:from>
      <xdr:col>4</xdr:col>
      <xdr:colOff>165735</xdr:colOff>
      <xdr:row>560</xdr:row>
      <xdr:rowOff>12065</xdr:rowOff>
    </xdr:from>
    <xdr:to>
      <xdr:col>4</xdr:col>
      <xdr:colOff>907415</xdr:colOff>
      <xdr:row>560</xdr:row>
      <xdr:rowOff>723265</xdr:rowOff>
    </xdr:to>
    <xdr:pic>
      <xdr:nvPicPr>
        <xdr:cNvPr id="349" name="图片 1123" descr="file:///\\1VE3FSM7FNP2JB4\i3D\JB\报价图片\112956.jpg"/>
        <xdr:cNvPicPr>
          <a:picLocks noChangeAspect="1"/>
        </xdr:cNvPicPr>
      </xdr:nvPicPr>
      <xdr:blipFill>
        <a:blip r:embed="rId95"/>
        <a:stretch>
          <a:fillRect/>
        </a:stretch>
      </xdr:blipFill>
      <xdr:spPr>
        <a:xfrm>
          <a:off x="6983730" y="424173015"/>
          <a:ext cx="741680" cy="711200"/>
        </a:xfrm>
        <a:prstGeom prst="rect">
          <a:avLst/>
        </a:prstGeom>
        <a:noFill/>
        <a:ln w="9525">
          <a:noFill/>
        </a:ln>
      </xdr:spPr>
    </xdr:pic>
    <xdr:clientData/>
  </xdr:twoCellAnchor>
  <xdr:twoCellAnchor editAs="oneCell">
    <xdr:from>
      <xdr:col>4</xdr:col>
      <xdr:colOff>147320</xdr:colOff>
      <xdr:row>561</xdr:row>
      <xdr:rowOff>12065</xdr:rowOff>
    </xdr:from>
    <xdr:to>
      <xdr:col>4</xdr:col>
      <xdr:colOff>925830</xdr:colOff>
      <xdr:row>561</xdr:row>
      <xdr:rowOff>723265</xdr:rowOff>
    </xdr:to>
    <xdr:pic>
      <xdr:nvPicPr>
        <xdr:cNvPr id="350" name="图片 567" descr="file:///\\1VE3FSM7FNP2JB4\i3D\JB\报价图片\111150.jpg"/>
        <xdr:cNvPicPr>
          <a:picLocks noChangeAspect="1"/>
        </xdr:cNvPicPr>
      </xdr:nvPicPr>
      <xdr:blipFill>
        <a:blip r:embed="rId191"/>
        <a:stretch>
          <a:fillRect/>
        </a:stretch>
      </xdr:blipFill>
      <xdr:spPr>
        <a:xfrm>
          <a:off x="6965315" y="424935015"/>
          <a:ext cx="778510" cy="711200"/>
        </a:xfrm>
        <a:prstGeom prst="rect">
          <a:avLst/>
        </a:prstGeom>
        <a:noFill/>
        <a:ln w="9525">
          <a:noFill/>
        </a:ln>
      </xdr:spPr>
    </xdr:pic>
    <xdr:clientData/>
  </xdr:twoCellAnchor>
  <xdr:twoCellAnchor editAs="oneCell">
    <xdr:from>
      <xdr:col>4</xdr:col>
      <xdr:colOff>147320</xdr:colOff>
      <xdr:row>561</xdr:row>
      <xdr:rowOff>12065</xdr:rowOff>
    </xdr:from>
    <xdr:to>
      <xdr:col>4</xdr:col>
      <xdr:colOff>925830</xdr:colOff>
      <xdr:row>561</xdr:row>
      <xdr:rowOff>723265</xdr:rowOff>
    </xdr:to>
    <xdr:pic>
      <xdr:nvPicPr>
        <xdr:cNvPr id="351" name="图片 567" descr="file:///\\1VE3FSM7FNP2JB4\i3D\JB\报价图片\111150.jpg"/>
        <xdr:cNvPicPr>
          <a:picLocks noChangeAspect="1"/>
        </xdr:cNvPicPr>
      </xdr:nvPicPr>
      <xdr:blipFill>
        <a:blip r:embed="rId191"/>
        <a:stretch>
          <a:fillRect/>
        </a:stretch>
      </xdr:blipFill>
      <xdr:spPr>
        <a:xfrm>
          <a:off x="6965315" y="424935015"/>
          <a:ext cx="778510" cy="711200"/>
        </a:xfrm>
        <a:prstGeom prst="rect">
          <a:avLst/>
        </a:prstGeom>
        <a:noFill/>
        <a:ln w="9525">
          <a:noFill/>
        </a:ln>
      </xdr:spPr>
    </xdr:pic>
    <xdr:clientData/>
  </xdr:twoCellAnchor>
  <xdr:twoCellAnchor editAs="oneCell">
    <xdr:from>
      <xdr:col>4</xdr:col>
      <xdr:colOff>111760</xdr:colOff>
      <xdr:row>562</xdr:row>
      <xdr:rowOff>12065</xdr:rowOff>
    </xdr:from>
    <xdr:to>
      <xdr:col>4</xdr:col>
      <xdr:colOff>961390</xdr:colOff>
      <xdr:row>562</xdr:row>
      <xdr:rowOff>723265</xdr:rowOff>
    </xdr:to>
    <xdr:pic>
      <xdr:nvPicPr>
        <xdr:cNvPr id="352" name="图片 1540" descr="file:///\\1VE3FSM7FNP2JB4\i3D\JB\报价图片\130082.jpg"/>
        <xdr:cNvPicPr>
          <a:picLocks noChangeAspect="1"/>
        </xdr:cNvPicPr>
      </xdr:nvPicPr>
      <xdr:blipFill>
        <a:blip r:embed="rId237"/>
        <a:stretch>
          <a:fillRect/>
        </a:stretch>
      </xdr:blipFill>
      <xdr:spPr>
        <a:xfrm>
          <a:off x="6929755" y="425697015"/>
          <a:ext cx="849630" cy="711200"/>
        </a:xfrm>
        <a:prstGeom prst="rect">
          <a:avLst/>
        </a:prstGeom>
        <a:noFill/>
        <a:ln w="9525">
          <a:noFill/>
        </a:ln>
      </xdr:spPr>
    </xdr:pic>
    <xdr:clientData/>
  </xdr:twoCellAnchor>
  <xdr:twoCellAnchor editAs="oneCell">
    <xdr:from>
      <xdr:col>4</xdr:col>
      <xdr:colOff>111760</xdr:colOff>
      <xdr:row>562</xdr:row>
      <xdr:rowOff>12065</xdr:rowOff>
    </xdr:from>
    <xdr:to>
      <xdr:col>4</xdr:col>
      <xdr:colOff>961390</xdr:colOff>
      <xdr:row>562</xdr:row>
      <xdr:rowOff>723265</xdr:rowOff>
    </xdr:to>
    <xdr:pic>
      <xdr:nvPicPr>
        <xdr:cNvPr id="353" name="图片 1541" descr="file:///\\1VE3FSM7FNP2JB4\i3D\JB\报价图片\130082.jpg"/>
        <xdr:cNvPicPr>
          <a:picLocks noChangeAspect="1"/>
        </xdr:cNvPicPr>
      </xdr:nvPicPr>
      <xdr:blipFill>
        <a:blip r:embed="rId237"/>
        <a:stretch>
          <a:fillRect/>
        </a:stretch>
      </xdr:blipFill>
      <xdr:spPr>
        <a:xfrm>
          <a:off x="6929755" y="425697015"/>
          <a:ext cx="849630" cy="711200"/>
        </a:xfrm>
        <a:prstGeom prst="rect">
          <a:avLst/>
        </a:prstGeom>
        <a:noFill/>
        <a:ln w="9525">
          <a:noFill/>
        </a:ln>
      </xdr:spPr>
    </xdr:pic>
    <xdr:clientData/>
  </xdr:twoCellAnchor>
  <xdr:twoCellAnchor editAs="oneCell">
    <xdr:from>
      <xdr:col>4</xdr:col>
      <xdr:colOff>111760</xdr:colOff>
      <xdr:row>563</xdr:row>
      <xdr:rowOff>12065</xdr:rowOff>
    </xdr:from>
    <xdr:to>
      <xdr:col>4</xdr:col>
      <xdr:colOff>961390</xdr:colOff>
      <xdr:row>563</xdr:row>
      <xdr:rowOff>723265</xdr:rowOff>
    </xdr:to>
    <xdr:pic>
      <xdr:nvPicPr>
        <xdr:cNvPr id="354" name="图片 1540" descr="file:///\\1VE3FSM7FNP2JB4\i3D\JB\报价图片\130082.jpg"/>
        <xdr:cNvPicPr>
          <a:picLocks noChangeAspect="1"/>
        </xdr:cNvPicPr>
      </xdr:nvPicPr>
      <xdr:blipFill>
        <a:blip r:embed="rId237"/>
        <a:stretch>
          <a:fillRect/>
        </a:stretch>
      </xdr:blipFill>
      <xdr:spPr>
        <a:xfrm>
          <a:off x="6929755" y="426459015"/>
          <a:ext cx="849630" cy="711200"/>
        </a:xfrm>
        <a:prstGeom prst="rect">
          <a:avLst/>
        </a:prstGeom>
        <a:noFill/>
        <a:ln w="9525">
          <a:noFill/>
        </a:ln>
      </xdr:spPr>
    </xdr:pic>
    <xdr:clientData/>
  </xdr:twoCellAnchor>
  <xdr:twoCellAnchor editAs="oneCell">
    <xdr:from>
      <xdr:col>4</xdr:col>
      <xdr:colOff>133985</xdr:colOff>
      <xdr:row>564</xdr:row>
      <xdr:rowOff>12065</xdr:rowOff>
    </xdr:from>
    <xdr:to>
      <xdr:col>4</xdr:col>
      <xdr:colOff>939165</xdr:colOff>
      <xdr:row>564</xdr:row>
      <xdr:rowOff>723265</xdr:rowOff>
    </xdr:to>
    <xdr:pic>
      <xdr:nvPicPr>
        <xdr:cNvPr id="355" name="图片 1615" descr="file:///\\1VE3FSM7FNP2JB4\i3D\JB\报价图片\130246.jpg"/>
        <xdr:cNvPicPr>
          <a:picLocks noChangeAspect="1"/>
        </xdr:cNvPicPr>
      </xdr:nvPicPr>
      <xdr:blipFill>
        <a:blip r:embed="rId238"/>
        <a:stretch>
          <a:fillRect/>
        </a:stretch>
      </xdr:blipFill>
      <xdr:spPr>
        <a:xfrm>
          <a:off x="6951980" y="427221015"/>
          <a:ext cx="805180" cy="711200"/>
        </a:xfrm>
        <a:prstGeom prst="rect">
          <a:avLst/>
        </a:prstGeom>
        <a:noFill/>
        <a:ln w="9525">
          <a:noFill/>
        </a:ln>
      </xdr:spPr>
    </xdr:pic>
    <xdr:clientData/>
  </xdr:twoCellAnchor>
  <xdr:twoCellAnchor editAs="oneCell">
    <xdr:from>
      <xdr:col>4</xdr:col>
      <xdr:colOff>107315</xdr:colOff>
      <xdr:row>565</xdr:row>
      <xdr:rowOff>12065</xdr:rowOff>
    </xdr:from>
    <xdr:to>
      <xdr:col>4</xdr:col>
      <xdr:colOff>965835</xdr:colOff>
      <xdr:row>565</xdr:row>
      <xdr:rowOff>723265</xdr:rowOff>
    </xdr:to>
    <xdr:pic>
      <xdr:nvPicPr>
        <xdr:cNvPr id="356" name="图片 1326" descr="file:///\\1VE3FSM7FNP2JB4\i3D\JB\报价图片\113721.jpg"/>
        <xdr:cNvPicPr>
          <a:picLocks noChangeAspect="1"/>
        </xdr:cNvPicPr>
      </xdr:nvPicPr>
      <xdr:blipFill>
        <a:blip r:embed="rId239"/>
        <a:stretch>
          <a:fillRect/>
        </a:stretch>
      </xdr:blipFill>
      <xdr:spPr>
        <a:xfrm>
          <a:off x="6925310" y="427983015"/>
          <a:ext cx="858520" cy="711200"/>
        </a:xfrm>
        <a:prstGeom prst="rect">
          <a:avLst/>
        </a:prstGeom>
        <a:noFill/>
        <a:ln w="9525">
          <a:noFill/>
        </a:ln>
      </xdr:spPr>
    </xdr:pic>
    <xdr:clientData/>
  </xdr:twoCellAnchor>
  <xdr:twoCellAnchor editAs="oneCell">
    <xdr:from>
      <xdr:col>4</xdr:col>
      <xdr:colOff>107315</xdr:colOff>
      <xdr:row>566</xdr:row>
      <xdr:rowOff>12065</xdr:rowOff>
    </xdr:from>
    <xdr:to>
      <xdr:col>4</xdr:col>
      <xdr:colOff>965835</xdr:colOff>
      <xdr:row>566</xdr:row>
      <xdr:rowOff>723265</xdr:rowOff>
    </xdr:to>
    <xdr:pic>
      <xdr:nvPicPr>
        <xdr:cNvPr id="357" name="图片 1327" descr="file:///\\1VE3FSM7FNP2JB4\i3D\JB\报价图片\113721.jpg"/>
        <xdr:cNvPicPr>
          <a:picLocks noChangeAspect="1"/>
        </xdr:cNvPicPr>
      </xdr:nvPicPr>
      <xdr:blipFill>
        <a:blip r:embed="rId239"/>
        <a:stretch>
          <a:fillRect/>
        </a:stretch>
      </xdr:blipFill>
      <xdr:spPr>
        <a:xfrm>
          <a:off x="6925310" y="428745015"/>
          <a:ext cx="858520" cy="711200"/>
        </a:xfrm>
        <a:prstGeom prst="rect">
          <a:avLst/>
        </a:prstGeom>
        <a:noFill/>
        <a:ln w="9525">
          <a:noFill/>
        </a:ln>
      </xdr:spPr>
    </xdr:pic>
    <xdr:clientData/>
  </xdr:twoCellAnchor>
  <xdr:twoCellAnchor editAs="oneCell">
    <xdr:from>
      <xdr:col>4</xdr:col>
      <xdr:colOff>104140</xdr:colOff>
      <xdr:row>567</xdr:row>
      <xdr:rowOff>29845</xdr:rowOff>
    </xdr:from>
    <xdr:to>
      <xdr:col>4</xdr:col>
      <xdr:colOff>969010</xdr:colOff>
      <xdr:row>567</xdr:row>
      <xdr:rowOff>705485</xdr:rowOff>
    </xdr:to>
    <xdr:pic>
      <xdr:nvPicPr>
        <xdr:cNvPr id="358" name="图片 2453" descr="file:///\\1VE3FSM7FNP2JB4\i3D\JB\报价图片\211246.jpg"/>
        <xdr:cNvPicPr>
          <a:picLocks noChangeAspect="1"/>
        </xdr:cNvPicPr>
      </xdr:nvPicPr>
      <xdr:blipFill>
        <a:blip r:embed="rId240"/>
        <a:stretch>
          <a:fillRect/>
        </a:stretch>
      </xdr:blipFill>
      <xdr:spPr>
        <a:xfrm>
          <a:off x="6922135" y="429524795"/>
          <a:ext cx="864870" cy="675640"/>
        </a:xfrm>
        <a:prstGeom prst="rect">
          <a:avLst/>
        </a:prstGeom>
        <a:noFill/>
        <a:ln w="9525">
          <a:noFill/>
        </a:ln>
      </xdr:spPr>
    </xdr:pic>
    <xdr:clientData/>
  </xdr:twoCellAnchor>
  <xdr:twoCellAnchor editAs="oneCell">
    <xdr:from>
      <xdr:col>4</xdr:col>
      <xdr:colOff>104140</xdr:colOff>
      <xdr:row>568</xdr:row>
      <xdr:rowOff>38735</xdr:rowOff>
    </xdr:from>
    <xdr:to>
      <xdr:col>4</xdr:col>
      <xdr:colOff>969010</xdr:colOff>
      <xdr:row>568</xdr:row>
      <xdr:rowOff>696595</xdr:rowOff>
    </xdr:to>
    <xdr:pic>
      <xdr:nvPicPr>
        <xdr:cNvPr id="359" name="图片 707" descr="file:///\\1VE3FSM7FNP2JB4\i3D\JB\报价图片\111575.jpg"/>
        <xdr:cNvPicPr>
          <a:picLocks noChangeAspect="1"/>
        </xdr:cNvPicPr>
      </xdr:nvPicPr>
      <xdr:blipFill>
        <a:blip r:embed="rId241"/>
        <a:stretch>
          <a:fillRect/>
        </a:stretch>
      </xdr:blipFill>
      <xdr:spPr>
        <a:xfrm>
          <a:off x="6922135" y="430295685"/>
          <a:ext cx="864870" cy="657860"/>
        </a:xfrm>
        <a:prstGeom prst="rect">
          <a:avLst/>
        </a:prstGeom>
        <a:noFill/>
        <a:ln w="9525">
          <a:noFill/>
        </a:ln>
      </xdr:spPr>
    </xdr:pic>
    <xdr:clientData/>
  </xdr:twoCellAnchor>
  <xdr:twoCellAnchor editAs="oneCell">
    <xdr:from>
      <xdr:col>4</xdr:col>
      <xdr:colOff>146685</xdr:colOff>
      <xdr:row>569</xdr:row>
      <xdr:rowOff>17780</xdr:rowOff>
    </xdr:from>
    <xdr:to>
      <xdr:col>4</xdr:col>
      <xdr:colOff>925830</xdr:colOff>
      <xdr:row>569</xdr:row>
      <xdr:rowOff>717550</xdr:rowOff>
    </xdr:to>
    <xdr:pic>
      <xdr:nvPicPr>
        <xdr:cNvPr id="360" name="图片 1299" descr="file:///\\1VE3FSM7FNP2JB4\i3D\JB\报价图片\113643.jpg"/>
        <xdr:cNvPicPr>
          <a:picLocks noChangeAspect="1"/>
        </xdr:cNvPicPr>
      </xdr:nvPicPr>
      <xdr:blipFill>
        <a:blip r:embed="rId60"/>
        <a:stretch>
          <a:fillRect/>
        </a:stretch>
      </xdr:blipFill>
      <xdr:spPr>
        <a:xfrm>
          <a:off x="6964680" y="431036730"/>
          <a:ext cx="779145" cy="699770"/>
        </a:xfrm>
        <a:prstGeom prst="rect">
          <a:avLst/>
        </a:prstGeom>
        <a:noFill/>
        <a:ln w="9525">
          <a:noFill/>
        </a:ln>
      </xdr:spPr>
    </xdr:pic>
    <xdr:clientData/>
  </xdr:twoCellAnchor>
  <xdr:twoCellAnchor editAs="oneCell">
    <xdr:from>
      <xdr:col>4</xdr:col>
      <xdr:colOff>195580</xdr:colOff>
      <xdr:row>570</xdr:row>
      <xdr:rowOff>125095</xdr:rowOff>
    </xdr:from>
    <xdr:to>
      <xdr:col>4</xdr:col>
      <xdr:colOff>877570</xdr:colOff>
      <xdr:row>570</xdr:row>
      <xdr:rowOff>520700</xdr:rowOff>
    </xdr:to>
    <xdr:pic>
      <xdr:nvPicPr>
        <xdr:cNvPr id="361" name="图片 4"/>
        <xdr:cNvPicPr>
          <a:picLocks noChangeAspect="1"/>
        </xdr:cNvPicPr>
      </xdr:nvPicPr>
      <xdr:blipFill>
        <a:blip r:embed="rId242"/>
        <a:stretch>
          <a:fillRect/>
        </a:stretch>
      </xdr:blipFill>
      <xdr:spPr>
        <a:xfrm>
          <a:off x="7013575" y="431906045"/>
          <a:ext cx="681990" cy="395605"/>
        </a:xfrm>
        <a:prstGeom prst="rect">
          <a:avLst/>
        </a:prstGeom>
        <a:noFill/>
        <a:ln w="9525">
          <a:noFill/>
        </a:ln>
      </xdr:spPr>
    </xdr:pic>
    <xdr:clientData/>
  </xdr:twoCellAnchor>
  <xdr:twoCellAnchor editAs="oneCell">
    <xdr:from>
      <xdr:col>4</xdr:col>
      <xdr:colOff>104140</xdr:colOff>
      <xdr:row>571</xdr:row>
      <xdr:rowOff>50800</xdr:rowOff>
    </xdr:from>
    <xdr:to>
      <xdr:col>4</xdr:col>
      <xdr:colOff>969010</xdr:colOff>
      <xdr:row>571</xdr:row>
      <xdr:rowOff>684530</xdr:rowOff>
    </xdr:to>
    <xdr:pic>
      <xdr:nvPicPr>
        <xdr:cNvPr id="362" name="图片 417" descr="file:///\\1VE3FSM7FNP2JB4\i3D\JB\报价图片\110777.jpg"/>
        <xdr:cNvPicPr>
          <a:picLocks noChangeAspect="1"/>
        </xdr:cNvPicPr>
      </xdr:nvPicPr>
      <xdr:blipFill>
        <a:blip r:embed="rId204"/>
        <a:stretch>
          <a:fillRect/>
        </a:stretch>
      </xdr:blipFill>
      <xdr:spPr>
        <a:xfrm>
          <a:off x="6922135" y="432593750"/>
          <a:ext cx="864870" cy="633730"/>
        </a:xfrm>
        <a:prstGeom prst="rect">
          <a:avLst/>
        </a:prstGeom>
        <a:noFill/>
        <a:ln w="9525">
          <a:noFill/>
        </a:ln>
      </xdr:spPr>
    </xdr:pic>
    <xdr:clientData/>
  </xdr:twoCellAnchor>
  <xdr:twoCellAnchor editAs="oneCell">
    <xdr:from>
      <xdr:col>4</xdr:col>
      <xdr:colOff>104140</xdr:colOff>
      <xdr:row>572</xdr:row>
      <xdr:rowOff>20955</xdr:rowOff>
    </xdr:from>
    <xdr:to>
      <xdr:col>4</xdr:col>
      <xdr:colOff>969010</xdr:colOff>
      <xdr:row>572</xdr:row>
      <xdr:rowOff>714375</xdr:rowOff>
    </xdr:to>
    <xdr:pic>
      <xdr:nvPicPr>
        <xdr:cNvPr id="363" name="图片 307" descr="file:///\\1VE3FSM7FNP2JB4\i3D\JB\报价图片\110567.jpg"/>
        <xdr:cNvPicPr>
          <a:picLocks noChangeAspect="1"/>
        </xdr:cNvPicPr>
      </xdr:nvPicPr>
      <xdr:blipFill>
        <a:blip r:embed="rId56"/>
        <a:stretch>
          <a:fillRect/>
        </a:stretch>
      </xdr:blipFill>
      <xdr:spPr>
        <a:xfrm>
          <a:off x="6922135" y="433325905"/>
          <a:ext cx="864870" cy="693420"/>
        </a:xfrm>
        <a:prstGeom prst="rect">
          <a:avLst/>
        </a:prstGeom>
        <a:noFill/>
        <a:ln w="9525">
          <a:noFill/>
        </a:ln>
      </xdr:spPr>
    </xdr:pic>
    <xdr:clientData/>
  </xdr:twoCellAnchor>
  <xdr:twoCellAnchor editAs="oneCell">
    <xdr:from>
      <xdr:col>4</xdr:col>
      <xdr:colOff>236220</xdr:colOff>
      <xdr:row>573</xdr:row>
      <xdr:rowOff>98425</xdr:rowOff>
    </xdr:from>
    <xdr:to>
      <xdr:col>4</xdr:col>
      <xdr:colOff>836295</xdr:colOff>
      <xdr:row>573</xdr:row>
      <xdr:rowOff>709295</xdr:rowOff>
    </xdr:to>
    <xdr:pic>
      <xdr:nvPicPr>
        <xdr:cNvPr id="364" name="图片 363"/>
        <xdr:cNvPicPr>
          <a:picLocks noChangeAspect="1"/>
        </xdr:cNvPicPr>
      </xdr:nvPicPr>
      <xdr:blipFill>
        <a:blip r:embed="rId243"/>
        <a:stretch>
          <a:fillRect/>
        </a:stretch>
      </xdr:blipFill>
      <xdr:spPr>
        <a:xfrm>
          <a:off x="7054215" y="434165375"/>
          <a:ext cx="600075" cy="610870"/>
        </a:xfrm>
        <a:prstGeom prst="rect">
          <a:avLst/>
        </a:prstGeom>
        <a:noFill/>
        <a:ln w="9525">
          <a:noFill/>
        </a:ln>
      </xdr:spPr>
    </xdr:pic>
    <xdr:clientData/>
  </xdr:twoCellAnchor>
  <xdr:twoCellAnchor editAs="oneCell">
    <xdr:from>
      <xdr:col>4</xdr:col>
      <xdr:colOff>104140</xdr:colOff>
      <xdr:row>574</xdr:row>
      <xdr:rowOff>20955</xdr:rowOff>
    </xdr:from>
    <xdr:to>
      <xdr:col>4</xdr:col>
      <xdr:colOff>969010</xdr:colOff>
      <xdr:row>574</xdr:row>
      <xdr:rowOff>714375</xdr:rowOff>
    </xdr:to>
    <xdr:pic>
      <xdr:nvPicPr>
        <xdr:cNvPr id="365" name="图片 753" descr="file:///\\1VE3FSM7FNP2JB4\i3D\JB\报价图片\111756.jpg"/>
        <xdr:cNvPicPr>
          <a:picLocks noChangeAspect="1"/>
        </xdr:cNvPicPr>
      </xdr:nvPicPr>
      <xdr:blipFill>
        <a:blip r:embed="rId43"/>
        <a:stretch>
          <a:fillRect/>
        </a:stretch>
      </xdr:blipFill>
      <xdr:spPr>
        <a:xfrm>
          <a:off x="6922135" y="434849905"/>
          <a:ext cx="864870" cy="693420"/>
        </a:xfrm>
        <a:prstGeom prst="rect">
          <a:avLst/>
        </a:prstGeom>
        <a:noFill/>
        <a:ln w="9525">
          <a:noFill/>
        </a:ln>
      </xdr:spPr>
    </xdr:pic>
    <xdr:clientData/>
  </xdr:twoCellAnchor>
  <xdr:twoCellAnchor editAs="oneCell">
    <xdr:from>
      <xdr:col>4</xdr:col>
      <xdr:colOff>104140</xdr:colOff>
      <xdr:row>574</xdr:row>
      <xdr:rowOff>0</xdr:rowOff>
    </xdr:from>
    <xdr:to>
      <xdr:col>4</xdr:col>
      <xdr:colOff>969010</xdr:colOff>
      <xdr:row>574</xdr:row>
      <xdr:rowOff>693420</xdr:rowOff>
    </xdr:to>
    <xdr:pic>
      <xdr:nvPicPr>
        <xdr:cNvPr id="366" name="图片 752" descr="file:///\\1VE3FSM7FNP2JB4\i3D\JB\报价图片\111756.jpg"/>
        <xdr:cNvPicPr>
          <a:picLocks noChangeAspect="1"/>
        </xdr:cNvPicPr>
      </xdr:nvPicPr>
      <xdr:blipFill>
        <a:blip r:embed="rId43"/>
        <a:stretch>
          <a:fillRect/>
        </a:stretch>
      </xdr:blipFill>
      <xdr:spPr>
        <a:xfrm>
          <a:off x="6922135" y="434828950"/>
          <a:ext cx="864870" cy="693420"/>
        </a:xfrm>
        <a:prstGeom prst="rect">
          <a:avLst/>
        </a:prstGeom>
        <a:noFill/>
        <a:ln w="9525">
          <a:noFill/>
        </a:ln>
      </xdr:spPr>
    </xdr:pic>
    <xdr:clientData/>
  </xdr:twoCellAnchor>
  <xdr:twoCellAnchor editAs="oneCell">
    <xdr:from>
      <xdr:col>4</xdr:col>
      <xdr:colOff>104140</xdr:colOff>
      <xdr:row>574</xdr:row>
      <xdr:rowOff>0</xdr:rowOff>
    </xdr:from>
    <xdr:to>
      <xdr:col>4</xdr:col>
      <xdr:colOff>969010</xdr:colOff>
      <xdr:row>574</xdr:row>
      <xdr:rowOff>693420</xdr:rowOff>
    </xdr:to>
    <xdr:pic>
      <xdr:nvPicPr>
        <xdr:cNvPr id="367" name="图片 752" descr="file:///\\1VE3FSM7FNP2JB4\i3D\JB\报价图片\111756.jpg"/>
        <xdr:cNvPicPr>
          <a:picLocks noChangeAspect="1"/>
        </xdr:cNvPicPr>
      </xdr:nvPicPr>
      <xdr:blipFill>
        <a:blip r:embed="rId43"/>
        <a:stretch>
          <a:fillRect/>
        </a:stretch>
      </xdr:blipFill>
      <xdr:spPr>
        <a:xfrm>
          <a:off x="6922135" y="434828950"/>
          <a:ext cx="864870" cy="693420"/>
        </a:xfrm>
        <a:prstGeom prst="rect">
          <a:avLst/>
        </a:prstGeom>
        <a:noFill/>
        <a:ln w="9525">
          <a:noFill/>
        </a:ln>
      </xdr:spPr>
    </xdr:pic>
    <xdr:clientData/>
  </xdr:twoCellAnchor>
  <xdr:twoCellAnchor editAs="oneCell">
    <xdr:from>
      <xdr:col>4</xdr:col>
      <xdr:colOff>127635</xdr:colOff>
      <xdr:row>575</xdr:row>
      <xdr:rowOff>12065</xdr:rowOff>
    </xdr:from>
    <xdr:to>
      <xdr:col>4</xdr:col>
      <xdr:colOff>944880</xdr:colOff>
      <xdr:row>575</xdr:row>
      <xdr:rowOff>723265</xdr:rowOff>
    </xdr:to>
    <xdr:pic>
      <xdr:nvPicPr>
        <xdr:cNvPr id="368" name="图片 4044" descr="file:///\\1VE3FSM7FNP2JB4\i3D\JB\报价图片\320032.jpg"/>
        <xdr:cNvPicPr>
          <a:picLocks noChangeAspect="1"/>
        </xdr:cNvPicPr>
      </xdr:nvPicPr>
      <xdr:blipFill>
        <a:blip r:embed="rId244"/>
        <a:stretch>
          <a:fillRect/>
        </a:stretch>
      </xdr:blipFill>
      <xdr:spPr>
        <a:xfrm>
          <a:off x="6945630" y="435603015"/>
          <a:ext cx="817245" cy="711200"/>
        </a:xfrm>
        <a:prstGeom prst="rect">
          <a:avLst/>
        </a:prstGeom>
        <a:noFill/>
        <a:ln w="9525">
          <a:noFill/>
        </a:ln>
      </xdr:spPr>
    </xdr:pic>
    <xdr:clientData/>
  </xdr:twoCellAnchor>
  <xdr:twoCellAnchor editAs="oneCell">
    <xdr:from>
      <xdr:col>4</xdr:col>
      <xdr:colOff>70485</xdr:colOff>
      <xdr:row>576</xdr:row>
      <xdr:rowOff>95250</xdr:rowOff>
    </xdr:from>
    <xdr:to>
      <xdr:col>4</xdr:col>
      <xdr:colOff>1002030</xdr:colOff>
      <xdr:row>576</xdr:row>
      <xdr:rowOff>577215</xdr:rowOff>
    </xdr:to>
    <xdr:pic>
      <xdr:nvPicPr>
        <xdr:cNvPr id="369" name="图片 15"/>
        <xdr:cNvPicPr>
          <a:picLocks noChangeAspect="1"/>
        </xdr:cNvPicPr>
      </xdr:nvPicPr>
      <xdr:blipFill>
        <a:blip r:embed="rId245"/>
        <a:stretch>
          <a:fillRect/>
        </a:stretch>
      </xdr:blipFill>
      <xdr:spPr>
        <a:xfrm>
          <a:off x="6888480" y="436448200"/>
          <a:ext cx="931545" cy="481965"/>
        </a:xfrm>
        <a:prstGeom prst="rect">
          <a:avLst/>
        </a:prstGeom>
        <a:noFill/>
        <a:ln w="9525">
          <a:noFill/>
        </a:ln>
      </xdr:spPr>
    </xdr:pic>
    <xdr:clientData/>
  </xdr:twoCellAnchor>
  <xdr:twoCellAnchor editAs="oneCell">
    <xdr:from>
      <xdr:col>4</xdr:col>
      <xdr:colOff>124460</xdr:colOff>
      <xdr:row>577</xdr:row>
      <xdr:rowOff>72390</xdr:rowOff>
    </xdr:from>
    <xdr:to>
      <xdr:col>4</xdr:col>
      <xdr:colOff>948055</xdr:colOff>
      <xdr:row>577</xdr:row>
      <xdr:rowOff>548005</xdr:rowOff>
    </xdr:to>
    <xdr:pic>
      <xdr:nvPicPr>
        <xdr:cNvPr id="370" name="图片 369"/>
        <xdr:cNvPicPr>
          <a:picLocks noChangeAspect="1"/>
        </xdr:cNvPicPr>
      </xdr:nvPicPr>
      <xdr:blipFill>
        <a:blip r:embed="rId246"/>
        <a:stretch>
          <a:fillRect/>
        </a:stretch>
      </xdr:blipFill>
      <xdr:spPr>
        <a:xfrm>
          <a:off x="6942455" y="437187340"/>
          <a:ext cx="823595" cy="475615"/>
        </a:xfrm>
        <a:prstGeom prst="rect">
          <a:avLst/>
        </a:prstGeom>
        <a:noFill/>
        <a:ln w="9525">
          <a:noFill/>
        </a:ln>
      </xdr:spPr>
    </xdr:pic>
    <xdr:clientData/>
  </xdr:twoCellAnchor>
  <xdr:twoCellAnchor editAs="oneCell">
    <xdr:from>
      <xdr:col>4</xdr:col>
      <xdr:colOff>154940</xdr:colOff>
      <xdr:row>578</xdr:row>
      <xdr:rowOff>12065</xdr:rowOff>
    </xdr:from>
    <xdr:to>
      <xdr:col>4</xdr:col>
      <xdr:colOff>918210</xdr:colOff>
      <xdr:row>578</xdr:row>
      <xdr:rowOff>723265</xdr:rowOff>
    </xdr:to>
    <xdr:pic>
      <xdr:nvPicPr>
        <xdr:cNvPr id="371" name="图片 725" descr="file:///\\1VE3FSM7FNP2JB4\i3D\JB\报价图片\111696.jpg"/>
        <xdr:cNvPicPr>
          <a:picLocks noChangeAspect="1"/>
        </xdr:cNvPicPr>
      </xdr:nvPicPr>
      <xdr:blipFill>
        <a:blip r:embed="rId247"/>
        <a:stretch>
          <a:fillRect/>
        </a:stretch>
      </xdr:blipFill>
      <xdr:spPr>
        <a:xfrm>
          <a:off x="6972935" y="437889015"/>
          <a:ext cx="763270" cy="711200"/>
        </a:xfrm>
        <a:prstGeom prst="rect">
          <a:avLst/>
        </a:prstGeom>
        <a:noFill/>
        <a:ln w="9525">
          <a:noFill/>
        </a:ln>
      </xdr:spPr>
    </xdr:pic>
    <xdr:clientData/>
  </xdr:twoCellAnchor>
  <xdr:twoCellAnchor editAs="oneCell">
    <xdr:from>
      <xdr:col>4</xdr:col>
      <xdr:colOff>215900</xdr:colOff>
      <xdr:row>579</xdr:row>
      <xdr:rowOff>72390</xdr:rowOff>
    </xdr:from>
    <xdr:to>
      <xdr:col>4</xdr:col>
      <xdr:colOff>856615</xdr:colOff>
      <xdr:row>579</xdr:row>
      <xdr:rowOff>624840</xdr:rowOff>
    </xdr:to>
    <xdr:pic>
      <xdr:nvPicPr>
        <xdr:cNvPr id="372" name="图片 371"/>
        <xdr:cNvPicPr>
          <a:picLocks noChangeAspect="1"/>
        </xdr:cNvPicPr>
      </xdr:nvPicPr>
      <xdr:blipFill>
        <a:blip r:embed="rId248"/>
        <a:stretch>
          <a:fillRect/>
        </a:stretch>
      </xdr:blipFill>
      <xdr:spPr>
        <a:xfrm>
          <a:off x="7033895" y="438711340"/>
          <a:ext cx="640715" cy="552450"/>
        </a:xfrm>
        <a:prstGeom prst="rect">
          <a:avLst/>
        </a:prstGeom>
        <a:noFill/>
        <a:ln w="9525">
          <a:noFill/>
        </a:ln>
      </xdr:spPr>
    </xdr:pic>
    <xdr:clientData/>
  </xdr:twoCellAnchor>
  <xdr:twoCellAnchor editAs="oneCell">
    <xdr:from>
      <xdr:col>4</xdr:col>
      <xdr:colOff>178435</xdr:colOff>
      <xdr:row>580</xdr:row>
      <xdr:rowOff>12065</xdr:rowOff>
    </xdr:from>
    <xdr:to>
      <xdr:col>4</xdr:col>
      <xdr:colOff>894715</xdr:colOff>
      <xdr:row>580</xdr:row>
      <xdr:rowOff>723265</xdr:rowOff>
    </xdr:to>
    <xdr:pic>
      <xdr:nvPicPr>
        <xdr:cNvPr id="373" name="图片 1773" descr="file:///\\1VE3FSM7FNP2JB4\i3D\JB\报价图片\130865.jpg"/>
        <xdr:cNvPicPr>
          <a:picLocks noChangeAspect="1"/>
        </xdr:cNvPicPr>
      </xdr:nvPicPr>
      <xdr:blipFill>
        <a:blip r:embed="rId249"/>
        <a:stretch>
          <a:fillRect/>
        </a:stretch>
      </xdr:blipFill>
      <xdr:spPr>
        <a:xfrm>
          <a:off x="6996430" y="439413015"/>
          <a:ext cx="716280" cy="711200"/>
        </a:xfrm>
        <a:prstGeom prst="rect">
          <a:avLst/>
        </a:prstGeom>
        <a:noFill/>
        <a:ln w="9525">
          <a:noFill/>
        </a:ln>
      </xdr:spPr>
    </xdr:pic>
    <xdr:clientData/>
  </xdr:twoCellAnchor>
  <xdr:twoCellAnchor editAs="oneCell">
    <xdr:from>
      <xdr:col>4</xdr:col>
      <xdr:colOff>104775</xdr:colOff>
      <xdr:row>581</xdr:row>
      <xdr:rowOff>47625</xdr:rowOff>
    </xdr:from>
    <xdr:to>
      <xdr:col>4</xdr:col>
      <xdr:colOff>968375</xdr:colOff>
      <xdr:row>581</xdr:row>
      <xdr:rowOff>687705</xdr:rowOff>
    </xdr:to>
    <xdr:pic>
      <xdr:nvPicPr>
        <xdr:cNvPr id="374" name="图片 12838" descr="file:///\\1VE3FSM7FNP2JB4\i3D\JB\报价图片\710551.jpg"/>
        <xdr:cNvPicPr>
          <a:picLocks noChangeAspect="1"/>
        </xdr:cNvPicPr>
      </xdr:nvPicPr>
      <xdr:blipFill>
        <a:blip r:embed="rId250"/>
        <a:stretch>
          <a:fillRect/>
        </a:stretch>
      </xdr:blipFill>
      <xdr:spPr>
        <a:xfrm>
          <a:off x="6922770" y="440210575"/>
          <a:ext cx="863600" cy="640080"/>
        </a:xfrm>
        <a:prstGeom prst="rect">
          <a:avLst/>
        </a:prstGeom>
        <a:noFill/>
        <a:ln w="9525">
          <a:noFill/>
        </a:ln>
      </xdr:spPr>
    </xdr:pic>
    <xdr:clientData/>
  </xdr:twoCellAnchor>
  <xdr:twoCellAnchor editAs="oneCell">
    <xdr:from>
      <xdr:col>4</xdr:col>
      <xdr:colOff>179070</xdr:colOff>
      <xdr:row>582</xdr:row>
      <xdr:rowOff>88265</xdr:rowOff>
    </xdr:from>
    <xdr:to>
      <xdr:col>4</xdr:col>
      <xdr:colOff>894080</xdr:colOff>
      <xdr:row>582</xdr:row>
      <xdr:rowOff>531495</xdr:rowOff>
    </xdr:to>
    <xdr:pic>
      <xdr:nvPicPr>
        <xdr:cNvPr id="375" name="图片 374"/>
        <xdr:cNvPicPr>
          <a:picLocks noChangeAspect="1"/>
        </xdr:cNvPicPr>
      </xdr:nvPicPr>
      <xdr:blipFill>
        <a:blip r:embed="rId251"/>
        <a:stretch>
          <a:fillRect/>
        </a:stretch>
      </xdr:blipFill>
      <xdr:spPr>
        <a:xfrm>
          <a:off x="6997065" y="441013215"/>
          <a:ext cx="715010" cy="443230"/>
        </a:xfrm>
        <a:prstGeom prst="rect">
          <a:avLst/>
        </a:prstGeom>
        <a:noFill/>
        <a:ln w="9525">
          <a:noFill/>
        </a:ln>
      </xdr:spPr>
    </xdr:pic>
    <xdr:clientData/>
  </xdr:twoCellAnchor>
  <xdr:twoCellAnchor editAs="oneCell">
    <xdr:from>
      <xdr:col>4</xdr:col>
      <xdr:colOff>238760</xdr:colOff>
      <xdr:row>583</xdr:row>
      <xdr:rowOff>139700</xdr:rowOff>
    </xdr:from>
    <xdr:to>
      <xdr:col>4</xdr:col>
      <xdr:colOff>834390</xdr:colOff>
      <xdr:row>583</xdr:row>
      <xdr:rowOff>649605</xdr:rowOff>
    </xdr:to>
    <xdr:pic>
      <xdr:nvPicPr>
        <xdr:cNvPr id="376" name="图片 375"/>
        <xdr:cNvPicPr>
          <a:picLocks noChangeAspect="1"/>
        </xdr:cNvPicPr>
      </xdr:nvPicPr>
      <xdr:blipFill>
        <a:blip r:embed="rId252"/>
        <a:stretch>
          <a:fillRect/>
        </a:stretch>
      </xdr:blipFill>
      <xdr:spPr>
        <a:xfrm>
          <a:off x="7056755" y="441826650"/>
          <a:ext cx="595630" cy="509905"/>
        </a:xfrm>
        <a:prstGeom prst="rect">
          <a:avLst/>
        </a:prstGeom>
        <a:noFill/>
        <a:ln w="9525">
          <a:noFill/>
        </a:ln>
      </xdr:spPr>
    </xdr:pic>
    <xdr:clientData/>
  </xdr:twoCellAnchor>
  <xdr:twoCellAnchor editAs="oneCell">
    <xdr:from>
      <xdr:col>4</xdr:col>
      <xdr:colOff>229870</xdr:colOff>
      <xdr:row>584</xdr:row>
      <xdr:rowOff>12065</xdr:rowOff>
    </xdr:from>
    <xdr:to>
      <xdr:col>4</xdr:col>
      <xdr:colOff>842645</xdr:colOff>
      <xdr:row>584</xdr:row>
      <xdr:rowOff>723265</xdr:rowOff>
    </xdr:to>
    <xdr:pic>
      <xdr:nvPicPr>
        <xdr:cNvPr id="377" name="图片 12574" descr="file:///\\1VE3FSM7FNP2JB4\i3D\JB\报价图片\610087.jpg"/>
        <xdr:cNvPicPr>
          <a:picLocks noChangeAspect="1"/>
        </xdr:cNvPicPr>
      </xdr:nvPicPr>
      <xdr:blipFill>
        <a:blip r:embed="rId253"/>
        <a:stretch>
          <a:fillRect/>
        </a:stretch>
      </xdr:blipFill>
      <xdr:spPr>
        <a:xfrm>
          <a:off x="7047865" y="442461015"/>
          <a:ext cx="612775" cy="711200"/>
        </a:xfrm>
        <a:prstGeom prst="rect">
          <a:avLst/>
        </a:prstGeom>
        <a:noFill/>
        <a:ln w="9525">
          <a:noFill/>
        </a:ln>
      </xdr:spPr>
    </xdr:pic>
    <xdr:clientData/>
  </xdr:twoCellAnchor>
  <xdr:twoCellAnchor editAs="oneCell">
    <xdr:from>
      <xdr:col>4</xdr:col>
      <xdr:colOff>201930</xdr:colOff>
      <xdr:row>585</xdr:row>
      <xdr:rowOff>65405</xdr:rowOff>
    </xdr:from>
    <xdr:to>
      <xdr:col>4</xdr:col>
      <xdr:colOff>871220</xdr:colOff>
      <xdr:row>585</xdr:row>
      <xdr:rowOff>720725</xdr:rowOff>
    </xdr:to>
    <xdr:pic>
      <xdr:nvPicPr>
        <xdr:cNvPr id="378" name="图片 377"/>
        <xdr:cNvPicPr>
          <a:picLocks noChangeAspect="1"/>
        </xdr:cNvPicPr>
      </xdr:nvPicPr>
      <xdr:blipFill>
        <a:blip r:embed="rId254"/>
        <a:stretch>
          <a:fillRect/>
        </a:stretch>
      </xdr:blipFill>
      <xdr:spPr>
        <a:xfrm>
          <a:off x="7019925" y="443276355"/>
          <a:ext cx="669290" cy="655320"/>
        </a:xfrm>
        <a:prstGeom prst="rect">
          <a:avLst/>
        </a:prstGeom>
        <a:noFill/>
        <a:ln w="9525">
          <a:noFill/>
        </a:ln>
      </xdr:spPr>
    </xdr:pic>
    <xdr:clientData/>
  </xdr:twoCellAnchor>
  <xdr:twoCellAnchor editAs="oneCell">
    <xdr:from>
      <xdr:col>4</xdr:col>
      <xdr:colOff>137160</xdr:colOff>
      <xdr:row>586</xdr:row>
      <xdr:rowOff>12065</xdr:rowOff>
    </xdr:from>
    <xdr:to>
      <xdr:col>4</xdr:col>
      <xdr:colOff>935990</xdr:colOff>
      <xdr:row>586</xdr:row>
      <xdr:rowOff>723265</xdr:rowOff>
    </xdr:to>
    <xdr:pic>
      <xdr:nvPicPr>
        <xdr:cNvPr id="379" name="图片 2580" descr="file:///\\1VE3FSM7FNP2JB4\i3D\JB\报价图片\211877.jpg"/>
        <xdr:cNvPicPr>
          <a:picLocks noChangeAspect="1"/>
        </xdr:cNvPicPr>
      </xdr:nvPicPr>
      <xdr:blipFill>
        <a:blip r:embed="rId181"/>
        <a:stretch>
          <a:fillRect/>
        </a:stretch>
      </xdr:blipFill>
      <xdr:spPr>
        <a:xfrm>
          <a:off x="6955155" y="443985015"/>
          <a:ext cx="798830" cy="711200"/>
        </a:xfrm>
        <a:prstGeom prst="rect">
          <a:avLst/>
        </a:prstGeom>
        <a:noFill/>
        <a:ln w="9525">
          <a:noFill/>
        </a:ln>
      </xdr:spPr>
    </xdr:pic>
    <xdr:clientData/>
  </xdr:twoCellAnchor>
  <xdr:twoCellAnchor editAs="oneCell">
    <xdr:from>
      <xdr:col>4</xdr:col>
      <xdr:colOff>229870</xdr:colOff>
      <xdr:row>587</xdr:row>
      <xdr:rowOff>12065</xdr:rowOff>
    </xdr:from>
    <xdr:to>
      <xdr:col>4</xdr:col>
      <xdr:colOff>842645</xdr:colOff>
      <xdr:row>587</xdr:row>
      <xdr:rowOff>723265</xdr:rowOff>
    </xdr:to>
    <xdr:pic>
      <xdr:nvPicPr>
        <xdr:cNvPr id="380" name="图片 12574" descr="file:///\\1VE3FSM7FNP2JB4\i3D\JB\报价图片\610087.jpg"/>
        <xdr:cNvPicPr>
          <a:picLocks noChangeAspect="1"/>
        </xdr:cNvPicPr>
      </xdr:nvPicPr>
      <xdr:blipFill>
        <a:blip r:embed="rId253"/>
        <a:stretch>
          <a:fillRect/>
        </a:stretch>
      </xdr:blipFill>
      <xdr:spPr>
        <a:xfrm>
          <a:off x="7047865" y="444747015"/>
          <a:ext cx="612775" cy="711200"/>
        </a:xfrm>
        <a:prstGeom prst="rect">
          <a:avLst/>
        </a:prstGeom>
        <a:noFill/>
        <a:ln w="9525">
          <a:noFill/>
        </a:ln>
      </xdr:spPr>
    </xdr:pic>
    <xdr:clientData/>
  </xdr:twoCellAnchor>
  <xdr:twoCellAnchor editAs="oneCell">
    <xdr:from>
      <xdr:col>4</xdr:col>
      <xdr:colOff>125095</xdr:colOff>
      <xdr:row>588</xdr:row>
      <xdr:rowOff>12065</xdr:rowOff>
    </xdr:from>
    <xdr:to>
      <xdr:col>4</xdr:col>
      <xdr:colOff>948055</xdr:colOff>
      <xdr:row>588</xdr:row>
      <xdr:rowOff>723265</xdr:rowOff>
    </xdr:to>
    <xdr:pic>
      <xdr:nvPicPr>
        <xdr:cNvPr id="381" name="图片 12671" descr="file:///\\1VE3FSM7FNP2JB4\i3D\JB\报价图片\610462.jpg"/>
        <xdr:cNvPicPr>
          <a:picLocks noChangeAspect="1"/>
        </xdr:cNvPicPr>
      </xdr:nvPicPr>
      <xdr:blipFill>
        <a:blip r:embed="rId255"/>
        <a:stretch>
          <a:fillRect/>
        </a:stretch>
      </xdr:blipFill>
      <xdr:spPr>
        <a:xfrm>
          <a:off x="6943090" y="445509015"/>
          <a:ext cx="822960" cy="711200"/>
        </a:xfrm>
        <a:prstGeom prst="rect">
          <a:avLst/>
        </a:prstGeom>
        <a:noFill/>
        <a:ln w="9525">
          <a:noFill/>
        </a:ln>
      </xdr:spPr>
    </xdr:pic>
    <xdr:clientData/>
  </xdr:twoCellAnchor>
  <xdr:twoCellAnchor editAs="oneCell">
    <xdr:from>
      <xdr:col>4</xdr:col>
      <xdr:colOff>95250</xdr:colOff>
      <xdr:row>685</xdr:row>
      <xdr:rowOff>121920</xdr:rowOff>
    </xdr:from>
    <xdr:to>
      <xdr:col>4</xdr:col>
      <xdr:colOff>974090</xdr:colOff>
      <xdr:row>685</xdr:row>
      <xdr:rowOff>705485</xdr:rowOff>
    </xdr:to>
    <xdr:pic>
      <xdr:nvPicPr>
        <xdr:cNvPr id="382" name="图片 4" descr="d3f10848dc3f505b8c99b790a0513e9"/>
        <xdr:cNvPicPr>
          <a:picLocks noChangeAspect="1"/>
        </xdr:cNvPicPr>
      </xdr:nvPicPr>
      <xdr:blipFill>
        <a:blip r:embed="rId256"/>
        <a:stretch>
          <a:fillRect/>
        </a:stretch>
      </xdr:blipFill>
      <xdr:spPr>
        <a:xfrm>
          <a:off x="6913245" y="519532870"/>
          <a:ext cx="878840" cy="583565"/>
        </a:xfrm>
        <a:prstGeom prst="rect">
          <a:avLst/>
        </a:prstGeom>
        <a:noFill/>
        <a:ln w="9525">
          <a:noFill/>
        </a:ln>
      </xdr:spPr>
    </xdr:pic>
    <xdr:clientData/>
  </xdr:twoCellAnchor>
  <xdr:twoCellAnchor editAs="oneCell">
    <xdr:from>
      <xdr:col>4</xdr:col>
      <xdr:colOff>95250</xdr:colOff>
      <xdr:row>686</xdr:row>
      <xdr:rowOff>121920</xdr:rowOff>
    </xdr:from>
    <xdr:to>
      <xdr:col>4</xdr:col>
      <xdr:colOff>974090</xdr:colOff>
      <xdr:row>686</xdr:row>
      <xdr:rowOff>705485</xdr:rowOff>
    </xdr:to>
    <xdr:pic>
      <xdr:nvPicPr>
        <xdr:cNvPr id="383" name="图片 4" descr="d3f10848dc3f505b8c99b790a0513e9"/>
        <xdr:cNvPicPr>
          <a:picLocks noChangeAspect="1"/>
        </xdr:cNvPicPr>
      </xdr:nvPicPr>
      <xdr:blipFill>
        <a:blip r:embed="rId256"/>
        <a:stretch>
          <a:fillRect/>
        </a:stretch>
      </xdr:blipFill>
      <xdr:spPr>
        <a:xfrm>
          <a:off x="6913245" y="520294870"/>
          <a:ext cx="878840" cy="583565"/>
        </a:xfrm>
        <a:prstGeom prst="rect">
          <a:avLst/>
        </a:prstGeom>
        <a:noFill/>
        <a:ln w="9525">
          <a:noFill/>
        </a:ln>
      </xdr:spPr>
    </xdr:pic>
    <xdr:clientData/>
  </xdr:twoCellAnchor>
  <xdr:twoCellAnchor editAs="oneCell">
    <xdr:from>
      <xdr:col>4</xdr:col>
      <xdr:colOff>95250</xdr:colOff>
      <xdr:row>687</xdr:row>
      <xdr:rowOff>121920</xdr:rowOff>
    </xdr:from>
    <xdr:to>
      <xdr:col>4</xdr:col>
      <xdr:colOff>974090</xdr:colOff>
      <xdr:row>687</xdr:row>
      <xdr:rowOff>705485</xdr:rowOff>
    </xdr:to>
    <xdr:pic>
      <xdr:nvPicPr>
        <xdr:cNvPr id="384" name="图片 4" descr="d3f10848dc3f505b8c99b790a0513e9"/>
        <xdr:cNvPicPr>
          <a:picLocks noChangeAspect="1"/>
        </xdr:cNvPicPr>
      </xdr:nvPicPr>
      <xdr:blipFill>
        <a:blip r:embed="rId256"/>
        <a:stretch>
          <a:fillRect/>
        </a:stretch>
      </xdr:blipFill>
      <xdr:spPr>
        <a:xfrm>
          <a:off x="6913245" y="521056870"/>
          <a:ext cx="878840" cy="583565"/>
        </a:xfrm>
        <a:prstGeom prst="rect">
          <a:avLst/>
        </a:prstGeom>
        <a:noFill/>
        <a:ln w="9525">
          <a:noFill/>
        </a:ln>
      </xdr:spPr>
    </xdr:pic>
    <xdr:clientData/>
  </xdr:twoCellAnchor>
  <xdr:twoCellAnchor editAs="oneCell">
    <xdr:from>
      <xdr:col>4</xdr:col>
      <xdr:colOff>95250</xdr:colOff>
      <xdr:row>688</xdr:row>
      <xdr:rowOff>121920</xdr:rowOff>
    </xdr:from>
    <xdr:to>
      <xdr:col>4</xdr:col>
      <xdr:colOff>974090</xdr:colOff>
      <xdr:row>688</xdr:row>
      <xdr:rowOff>705485</xdr:rowOff>
    </xdr:to>
    <xdr:pic>
      <xdr:nvPicPr>
        <xdr:cNvPr id="385" name="图片 4" descr="d3f10848dc3f505b8c99b790a0513e9"/>
        <xdr:cNvPicPr>
          <a:picLocks noChangeAspect="1"/>
        </xdr:cNvPicPr>
      </xdr:nvPicPr>
      <xdr:blipFill>
        <a:blip r:embed="rId256"/>
        <a:stretch>
          <a:fillRect/>
        </a:stretch>
      </xdr:blipFill>
      <xdr:spPr>
        <a:xfrm>
          <a:off x="6913245" y="521818870"/>
          <a:ext cx="878840" cy="583565"/>
        </a:xfrm>
        <a:prstGeom prst="rect">
          <a:avLst/>
        </a:prstGeom>
        <a:noFill/>
        <a:ln w="9525">
          <a:noFill/>
        </a:ln>
      </xdr:spPr>
    </xdr:pic>
    <xdr:clientData/>
  </xdr:twoCellAnchor>
  <xdr:twoCellAnchor editAs="oneCell">
    <xdr:from>
      <xdr:col>4</xdr:col>
      <xdr:colOff>95250</xdr:colOff>
      <xdr:row>689</xdr:row>
      <xdr:rowOff>121920</xdr:rowOff>
    </xdr:from>
    <xdr:to>
      <xdr:col>4</xdr:col>
      <xdr:colOff>974090</xdr:colOff>
      <xdr:row>689</xdr:row>
      <xdr:rowOff>705485</xdr:rowOff>
    </xdr:to>
    <xdr:pic>
      <xdr:nvPicPr>
        <xdr:cNvPr id="386" name="图片 4" descr="d3f10848dc3f505b8c99b790a0513e9"/>
        <xdr:cNvPicPr>
          <a:picLocks noChangeAspect="1"/>
        </xdr:cNvPicPr>
      </xdr:nvPicPr>
      <xdr:blipFill>
        <a:blip r:embed="rId256"/>
        <a:stretch>
          <a:fillRect/>
        </a:stretch>
      </xdr:blipFill>
      <xdr:spPr>
        <a:xfrm>
          <a:off x="6913245" y="522580870"/>
          <a:ext cx="878840" cy="583565"/>
        </a:xfrm>
        <a:prstGeom prst="rect">
          <a:avLst/>
        </a:prstGeom>
        <a:noFill/>
        <a:ln w="9525">
          <a:noFill/>
        </a:ln>
      </xdr:spPr>
    </xdr:pic>
    <xdr:clientData/>
  </xdr:twoCellAnchor>
  <xdr:twoCellAnchor editAs="oneCell">
    <xdr:from>
      <xdr:col>4</xdr:col>
      <xdr:colOff>95250</xdr:colOff>
      <xdr:row>690</xdr:row>
      <xdr:rowOff>121920</xdr:rowOff>
    </xdr:from>
    <xdr:to>
      <xdr:col>4</xdr:col>
      <xdr:colOff>974090</xdr:colOff>
      <xdr:row>690</xdr:row>
      <xdr:rowOff>705485</xdr:rowOff>
    </xdr:to>
    <xdr:pic>
      <xdr:nvPicPr>
        <xdr:cNvPr id="387" name="图片 4" descr="d3f10848dc3f505b8c99b790a0513e9"/>
        <xdr:cNvPicPr>
          <a:picLocks noChangeAspect="1"/>
        </xdr:cNvPicPr>
      </xdr:nvPicPr>
      <xdr:blipFill>
        <a:blip r:embed="rId256"/>
        <a:stretch>
          <a:fillRect/>
        </a:stretch>
      </xdr:blipFill>
      <xdr:spPr>
        <a:xfrm>
          <a:off x="6913245" y="523342870"/>
          <a:ext cx="878840" cy="583565"/>
        </a:xfrm>
        <a:prstGeom prst="rect">
          <a:avLst/>
        </a:prstGeom>
        <a:noFill/>
        <a:ln w="9525">
          <a:noFill/>
        </a:ln>
      </xdr:spPr>
    </xdr:pic>
    <xdr:clientData/>
  </xdr:twoCellAnchor>
  <xdr:twoCellAnchor editAs="oneCell">
    <xdr:from>
      <xdr:col>4</xdr:col>
      <xdr:colOff>95250</xdr:colOff>
      <xdr:row>691</xdr:row>
      <xdr:rowOff>121920</xdr:rowOff>
    </xdr:from>
    <xdr:to>
      <xdr:col>4</xdr:col>
      <xdr:colOff>974090</xdr:colOff>
      <xdr:row>691</xdr:row>
      <xdr:rowOff>705485</xdr:rowOff>
    </xdr:to>
    <xdr:pic>
      <xdr:nvPicPr>
        <xdr:cNvPr id="388" name="图片 4" descr="d3f10848dc3f505b8c99b790a0513e9"/>
        <xdr:cNvPicPr>
          <a:picLocks noChangeAspect="1"/>
        </xdr:cNvPicPr>
      </xdr:nvPicPr>
      <xdr:blipFill>
        <a:blip r:embed="rId256"/>
        <a:stretch>
          <a:fillRect/>
        </a:stretch>
      </xdr:blipFill>
      <xdr:spPr>
        <a:xfrm>
          <a:off x="6913245" y="524104870"/>
          <a:ext cx="878840" cy="583565"/>
        </a:xfrm>
        <a:prstGeom prst="rect">
          <a:avLst/>
        </a:prstGeom>
        <a:noFill/>
        <a:ln w="9525">
          <a:noFill/>
        </a:ln>
      </xdr:spPr>
    </xdr:pic>
    <xdr:clientData/>
  </xdr:twoCellAnchor>
  <xdr:twoCellAnchor editAs="oneCell">
    <xdr:from>
      <xdr:col>4</xdr:col>
      <xdr:colOff>95250</xdr:colOff>
      <xdr:row>692</xdr:row>
      <xdr:rowOff>121920</xdr:rowOff>
    </xdr:from>
    <xdr:to>
      <xdr:col>4</xdr:col>
      <xdr:colOff>974090</xdr:colOff>
      <xdr:row>692</xdr:row>
      <xdr:rowOff>705485</xdr:rowOff>
    </xdr:to>
    <xdr:pic>
      <xdr:nvPicPr>
        <xdr:cNvPr id="389" name="图片 4" descr="d3f10848dc3f505b8c99b790a0513e9"/>
        <xdr:cNvPicPr>
          <a:picLocks noChangeAspect="1"/>
        </xdr:cNvPicPr>
      </xdr:nvPicPr>
      <xdr:blipFill>
        <a:blip r:embed="rId256"/>
        <a:stretch>
          <a:fillRect/>
        </a:stretch>
      </xdr:blipFill>
      <xdr:spPr>
        <a:xfrm>
          <a:off x="6913245" y="524866870"/>
          <a:ext cx="878840" cy="583565"/>
        </a:xfrm>
        <a:prstGeom prst="rect">
          <a:avLst/>
        </a:prstGeom>
        <a:noFill/>
        <a:ln w="9525">
          <a:noFill/>
        </a:ln>
      </xdr:spPr>
    </xdr:pic>
    <xdr:clientData/>
  </xdr:twoCellAnchor>
  <xdr:twoCellAnchor editAs="oneCell">
    <xdr:from>
      <xdr:col>4</xdr:col>
      <xdr:colOff>95250</xdr:colOff>
      <xdr:row>693</xdr:row>
      <xdr:rowOff>121920</xdr:rowOff>
    </xdr:from>
    <xdr:to>
      <xdr:col>4</xdr:col>
      <xdr:colOff>974090</xdr:colOff>
      <xdr:row>693</xdr:row>
      <xdr:rowOff>705485</xdr:rowOff>
    </xdr:to>
    <xdr:pic>
      <xdr:nvPicPr>
        <xdr:cNvPr id="390" name="图片 4" descr="d3f10848dc3f505b8c99b790a0513e9"/>
        <xdr:cNvPicPr>
          <a:picLocks noChangeAspect="1"/>
        </xdr:cNvPicPr>
      </xdr:nvPicPr>
      <xdr:blipFill>
        <a:blip r:embed="rId256"/>
        <a:stretch>
          <a:fillRect/>
        </a:stretch>
      </xdr:blipFill>
      <xdr:spPr>
        <a:xfrm>
          <a:off x="6913245" y="525628870"/>
          <a:ext cx="878840" cy="583565"/>
        </a:xfrm>
        <a:prstGeom prst="rect">
          <a:avLst/>
        </a:prstGeom>
        <a:noFill/>
        <a:ln w="9525">
          <a:noFill/>
        </a:ln>
      </xdr:spPr>
    </xdr:pic>
    <xdr:clientData/>
  </xdr:twoCellAnchor>
  <xdr:twoCellAnchor editAs="oneCell">
    <xdr:from>
      <xdr:col>4</xdr:col>
      <xdr:colOff>95250</xdr:colOff>
      <xdr:row>694</xdr:row>
      <xdr:rowOff>121920</xdr:rowOff>
    </xdr:from>
    <xdr:to>
      <xdr:col>4</xdr:col>
      <xdr:colOff>974090</xdr:colOff>
      <xdr:row>694</xdr:row>
      <xdr:rowOff>705485</xdr:rowOff>
    </xdr:to>
    <xdr:pic>
      <xdr:nvPicPr>
        <xdr:cNvPr id="391" name="图片 4" descr="d3f10848dc3f505b8c99b790a0513e9"/>
        <xdr:cNvPicPr>
          <a:picLocks noChangeAspect="1"/>
        </xdr:cNvPicPr>
      </xdr:nvPicPr>
      <xdr:blipFill>
        <a:blip r:embed="rId256"/>
        <a:stretch>
          <a:fillRect/>
        </a:stretch>
      </xdr:blipFill>
      <xdr:spPr>
        <a:xfrm>
          <a:off x="6913245" y="526390870"/>
          <a:ext cx="878840" cy="583565"/>
        </a:xfrm>
        <a:prstGeom prst="rect">
          <a:avLst/>
        </a:prstGeom>
        <a:noFill/>
        <a:ln w="9525">
          <a:noFill/>
        </a:ln>
      </xdr:spPr>
    </xdr:pic>
    <xdr:clientData/>
  </xdr:twoCellAnchor>
  <xdr:twoCellAnchor editAs="oneCell">
    <xdr:from>
      <xdr:col>4</xdr:col>
      <xdr:colOff>95250</xdr:colOff>
      <xdr:row>695</xdr:row>
      <xdr:rowOff>121920</xdr:rowOff>
    </xdr:from>
    <xdr:to>
      <xdr:col>4</xdr:col>
      <xdr:colOff>974090</xdr:colOff>
      <xdr:row>695</xdr:row>
      <xdr:rowOff>705485</xdr:rowOff>
    </xdr:to>
    <xdr:pic>
      <xdr:nvPicPr>
        <xdr:cNvPr id="392" name="图片 4" descr="d3f10848dc3f505b8c99b790a0513e9"/>
        <xdr:cNvPicPr>
          <a:picLocks noChangeAspect="1"/>
        </xdr:cNvPicPr>
      </xdr:nvPicPr>
      <xdr:blipFill>
        <a:blip r:embed="rId256"/>
        <a:stretch>
          <a:fillRect/>
        </a:stretch>
      </xdr:blipFill>
      <xdr:spPr>
        <a:xfrm>
          <a:off x="6913245" y="527152870"/>
          <a:ext cx="878840" cy="583565"/>
        </a:xfrm>
        <a:prstGeom prst="rect">
          <a:avLst/>
        </a:prstGeom>
        <a:noFill/>
        <a:ln w="9525">
          <a:noFill/>
        </a:ln>
      </xdr:spPr>
    </xdr:pic>
    <xdr:clientData/>
  </xdr:twoCellAnchor>
  <xdr:twoCellAnchor editAs="oneCell">
    <xdr:from>
      <xdr:col>4</xdr:col>
      <xdr:colOff>95250</xdr:colOff>
      <xdr:row>696</xdr:row>
      <xdr:rowOff>121920</xdr:rowOff>
    </xdr:from>
    <xdr:to>
      <xdr:col>4</xdr:col>
      <xdr:colOff>974090</xdr:colOff>
      <xdr:row>696</xdr:row>
      <xdr:rowOff>705485</xdr:rowOff>
    </xdr:to>
    <xdr:pic>
      <xdr:nvPicPr>
        <xdr:cNvPr id="393" name="图片 4" descr="d3f10848dc3f505b8c99b790a0513e9"/>
        <xdr:cNvPicPr>
          <a:picLocks noChangeAspect="1"/>
        </xdr:cNvPicPr>
      </xdr:nvPicPr>
      <xdr:blipFill>
        <a:blip r:embed="rId256"/>
        <a:stretch>
          <a:fillRect/>
        </a:stretch>
      </xdr:blipFill>
      <xdr:spPr>
        <a:xfrm>
          <a:off x="6913245" y="527914870"/>
          <a:ext cx="878840" cy="583565"/>
        </a:xfrm>
        <a:prstGeom prst="rect">
          <a:avLst/>
        </a:prstGeom>
        <a:noFill/>
        <a:ln w="9525">
          <a:noFill/>
        </a:ln>
      </xdr:spPr>
    </xdr:pic>
    <xdr:clientData/>
  </xdr:twoCellAnchor>
  <xdr:twoCellAnchor editAs="oneCell">
    <xdr:from>
      <xdr:col>4</xdr:col>
      <xdr:colOff>169545</xdr:colOff>
      <xdr:row>697</xdr:row>
      <xdr:rowOff>114935</xdr:rowOff>
    </xdr:from>
    <xdr:to>
      <xdr:col>4</xdr:col>
      <xdr:colOff>903605</xdr:colOff>
      <xdr:row>697</xdr:row>
      <xdr:rowOff>723265</xdr:rowOff>
    </xdr:to>
    <xdr:pic>
      <xdr:nvPicPr>
        <xdr:cNvPr id="394" name="图片 1327" descr="file:///\\1VE3FSM7FNP2JB4\i3D\JB\报价图片\113721.jpg"/>
        <xdr:cNvPicPr>
          <a:picLocks noChangeAspect="1"/>
        </xdr:cNvPicPr>
      </xdr:nvPicPr>
      <xdr:blipFill>
        <a:blip r:embed="rId239"/>
        <a:stretch>
          <a:fillRect/>
        </a:stretch>
      </xdr:blipFill>
      <xdr:spPr>
        <a:xfrm>
          <a:off x="6987540" y="528669885"/>
          <a:ext cx="734060" cy="608330"/>
        </a:xfrm>
        <a:prstGeom prst="rect">
          <a:avLst/>
        </a:prstGeom>
        <a:noFill/>
        <a:ln w="9525">
          <a:noFill/>
        </a:ln>
      </xdr:spPr>
    </xdr:pic>
    <xdr:clientData/>
  </xdr:twoCellAnchor>
  <xdr:twoCellAnchor editAs="oneCell">
    <xdr:from>
      <xdr:col>4</xdr:col>
      <xdr:colOff>107315</xdr:colOff>
      <xdr:row>698</xdr:row>
      <xdr:rowOff>12065</xdr:rowOff>
    </xdr:from>
    <xdr:to>
      <xdr:col>4</xdr:col>
      <xdr:colOff>965835</xdr:colOff>
      <xdr:row>698</xdr:row>
      <xdr:rowOff>723265</xdr:rowOff>
    </xdr:to>
    <xdr:pic>
      <xdr:nvPicPr>
        <xdr:cNvPr id="395" name="图片 1327" descr="file:///\\1VE3FSM7FNP2JB4\i3D\JB\报价图片\113721.jpg"/>
        <xdr:cNvPicPr>
          <a:picLocks noChangeAspect="1"/>
        </xdr:cNvPicPr>
      </xdr:nvPicPr>
      <xdr:blipFill>
        <a:blip r:embed="rId239"/>
        <a:stretch>
          <a:fillRect/>
        </a:stretch>
      </xdr:blipFill>
      <xdr:spPr>
        <a:xfrm>
          <a:off x="6925310" y="529329015"/>
          <a:ext cx="858520" cy="711200"/>
        </a:xfrm>
        <a:prstGeom prst="rect">
          <a:avLst/>
        </a:prstGeom>
        <a:noFill/>
        <a:ln w="9525">
          <a:noFill/>
        </a:ln>
      </xdr:spPr>
    </xdr:pic>
    <xdr:clientData/>
  </xdr:twoCellAnchor>
  <xdr:twoCellAnchor editAs="oneCell">
    <xdr:from>
      <xdr:col>4</xdr:col>
      <xdr:colOff>107315</xdr:colOff>
      <xdr:row>699</xdr:row>
      <xdr:rowOff>12065</xdr:rowOff>
    </xdr:from>
    <xdr:to>
      <xdr:col>4</xdr:col>
      <xdr:colOff>965835</xdr:colOff>
      <xdr:row>699</xdr:row>
      <xdr:rowOff>723265</xdr:rowOff>
    </xdr:to>
    <xdr:pic>
      <xdr:nvPicPr>
        <xdr:cNvPr id="396" name="图片 1332" descr="file:///\\1VE3FSM7FNP2JB4\i3D\JB\报价图片\113721.jpg"/>
        <xdr:cNvPicPr>
          <a:picLocks noChangeAspect="1"/>
        </xdr:cNvPicPr>
      </xdr:nvPicPr>
      <xdr:blipFill>
        <a:blip r:embed="rId239"/>
        <a:stretch>
          <a:fillRect/>
        </a:stretch>
      </xdr:blipFill>
      <xdr:spPr>
        <a:xfrm>
          <a:off x="6925310" y="530091015"/>
          <a:ext cx="858520" cy="711200"/>
        </a:xfrm>
        <a:prstGeom prst="rect">
          <a:avLst/>
        </a:prstGeom>
        <a:noFill/>
        <a:ln w="9525">
          <a:noFill/>
        </a:ln>
      </xdr:spPr>
    </xdr:pic>
    <xdr:clientData/>
  </xdr:twoCellAnchor>
  <xdr:twoCellAnchor editAs="oneCell">
    <xdr:from>
      <xdr:col>4</xdr:col>
      <xdr:colOff>107315</xdr:colOff>
      <xdr:row>700</xdr:row>
      <xdr:rowOff>12065</xdr:rowOff>
    </xdr:from>
    <xdr:to>
      <xdr:col>4</xdr:col>
      <xdr:colOff>965835</xdr:colOff>
      <xdr:row>700</xdr:row>
      <xdr:rowOff>723265</xdr:rowOff>
    </xdr:to>
    <xdr:pic>
      <xdr:nvPicPr>
        <xdr:cNvPr id="397" name="图片 1332" descr="file:///\\1VE3FSM7FNP2JB4\i3D\JB\报价图片\113721.jpg"/>
        <xdr:cNvPicPr>
          <a:picLocks noChangeAspect="1"/>
        </xdr:cNvPicPr>
      </xdr:nvPicPr>
      <xdr:blipFill>
        <a:blip r:embed="rId239"/>
        <a:stretch>
          <a:fillRect/>
        </a:stretch>
      </xdr:blipFill>
      <xdr:spPr>
        <a:xfrm>
          <a:off x="6925310" y="530853015"/>
          <a:ext cx="858520" cy="711200"/>
        </a:xfrm>
        <a:prstGeom prst="rect">
          <a:avLst/>
        </a:prstGeom>
        <a:noFill/>
        <a:ln w="9525">
          <a:noFill/>
        </a:ln>
      </xdr:spPr>
    </xdr:pic>
    <xdr:clientData/>
  </xdr:twoCellAnchor>
  <xdr:twoCellAnchor editAs="oneCell">
    <xdr:from>
      <xdr:col>4</xdr:col>
      <xdr:colOff>107315</xdr:colOff>
      <xdr:row>701</xdr:row>
      <xdr:rowOff>12065</xdr:rowOff>
    </xdr:from>
    <xdr:to>
      <xdr:col>4</xdr:col>
      <xdr:colOff>965835</xdr:colOff>
      <xdr:row>701</xdr:row>
      <xdr:rowOff>723265</xdr:rowOff>
    </xdr:to>
    <xdr:pic>
      <xdr:nvPicPr>
        <xdr:cNvPr id="398" name="图片 1332" descr="file:///\\1VE3FSM7FNP2JB4\i3D\JB\报价图片\113721.jpg"/>
        <xdr:cNvPicPr>
          <a:picLocks noChangeAspect="1"/>
        </xdr:cNvPicPr>
      </xdr:nvPicPr>
      <xdr:blipFill>
        <a:blip r:embed="rId239"/>
        <a:stretch>
          <a:fillRect/>
        </a:stretch>
      </xdr:blipFill>
      <xdr:spPr>
        <a:xfrm>
          <a:off x="6925310" y="531615015"/>
          <a:ext cx="858520" cy="711200"/>
        </a:xfrm>
        <a:prstGeom prst="rect">
          <a:avLst/>
        </a:prstGeom>
        <a:noFill/>
        <a:ln w="9525">
          <a:noFill/>
        </a:ln>
      </xdr:spPr>
    </xdr:pic>
    <xdr:clientData/>
  </xdr:twoCellAnchor>
  <xdr:twoCellAnchor editAs="oneCell">
    <xdr:from>
      <xdr:col>4</xdr:col>
      <xdr:colOff>107315</xdr:colOff>
      <xdr:row>702</xdr:row>
      <xdr:rowOff>12065</xdr:rowOff>
    </xdr:from>
    <xdr:to>
      <xdr:col>4</xdr:col>
      <xdr:colOff>965835</xdr:colOff>
      <xdr:row>702</xdr:row>
      <xdr:rowOff>723265</xdr:rowOff>
    </xdr:to>
    <xdr:pic>
      <xdr:nvPicPr>
        <xdr:cNvPr id="399" name="图片 1332" descr="file:///\\1VE3FSM7FNP2JB4\i3D\JB\报价图片\113721.jpg"/>
        <xdr:cNvPicPr>
          <a:picLocks noChangeAspect="1"/>
        </xdr:cNvPicPr>
      </xdr:nvPicPr>
      <xdr:blipFill>
        <a:blip r:embed="rId239"/>
        <a:stretch>
          <a:fillRect/>
        </a:stretch>
      </xdr:blipFill>
      <xdr:spPr>
        <a:xfrm>
          <a:off x="6925310" y="532377015"/>
          <a:ext cx="858520" cy="711200"/>
        </a:xfrm>
        <a:prstGeom prst="rect">
          <a:avLst/>
        </a:prstGeom>
        <a:noFill/>
        <a:ln w="9525">
          <a:noFill/>
        </a:ln>
      </xdr:spPr>
    </xdr:pic>
    <xdr:clientData/>
  </xdr:twoCellAnchor>
  <xdr:twoCellAnchor editAs="oneCell">
    <xdr:from>
      <xdr:col>4</xdr:col>
      <xdr:colOff>104140</xdr:colOff>
      <xdr:row>703</xdr:row>
      <xdr:rowOff>26670</xdr:rowOff>
    </xdr:from>
    <xdr:to>
      <xdr:col>4</xdr:col>
      <xdr:colOff>969010</xdr:colOff>
      <xdr:row>703</xdr:row>
      <xdr:rowOff>711200</xdr:rowOff>
    </xdr:to>
    <xdr:pic>
      <xdr:nvPicPr>
        <xdr:cNvPr id="400" name="图片 1340" descr="file:///\\1VE3FSM7FNP2JB4\i3D\JB\报价图片\113742.jpg"/>
        <xdr:cNvPicPr>
          <a:picLocks noChangeAspect="1"/>
        </xdr:cNvPicPr>
      </xdr:nvPicPr>
      <xdr:blipFill>
        <a:blip r:embed="rId257"/>
        <a:stretch>
          <a:fillRect/>
        </a:stretch>
      </xdr:blipFill>
      <xdr:spPr>
        <a:xfrm>
          <a:off x="6922135" y="533153620"/>
          <a:ext cx="864870" cy="684530"/>
        </a:xfrm>
        <a:prstGeom prst="rect">
          <a:avLst/>
        </a:prstGeom>
        <a:noFill/>
        <a:ln w="9525">
          <a:noFill/>
        </a:ln>
      </xdr:spPr>
    </xdr:pic>
    <xdr:clientData/>
  </xdr:twoCellAnchor>
  <xdr:twoCellAnchor editAs="oneCell">
    <xdr:from>
      <xdr:col>4</xdr:col>
      <xdr:colOff>141605</xdr:colOff>
      <xdr:row>704</xdr:row>
      <xdr:rowOff>12065</xdr:rowOff>
    </xdr:from>
    <xdr:to>
      <xdr:col>4</xdr:col>
      <xdr:colOff>931545</xdr:colOff>
      <xdr:row>704</xdr:row>
      <xdr:rowOff>723265</xdr:rowOff>
    </xdr:to>
    <xdr:pic>
      <xdr:nvPicPr>
        <xdr:cNvPr id="401" name="图片 1343" descr="file:///\\1VE3FSM7FNP2JB4\i3D\JB\报价图片\113752.jpg"/>
        <xdr:cNvPicPr>
          <a:picLocks noChangeAspect="1"/>
        </xdr:cNvPicPr>
      </xdr:nvPicPr>
      <xdr:blipFill>
        <a:blip r:embed="rId258"/>
        <a:stretch>
          <a:fillRect/>
        </a:stretch>
      </xdr:blipFill>
      <xdr:spPr>
        <a:xfrm>
          <a:off x="6959600" y="533901015"/>
          <a:ext cx="789940" cy="711200"/>
        </a:xfrm>
        <a:prstGeom prst="rect">
          <a:avLst/>
        </a:prstGeom>
        <a:noFill/>
        <a:ln w="9525">
          <a:noFill/>
        </a:ln>
      </xdr:spPr>
    </xdr:pic>
    <xdr:clientData/>
  </xdr:twoCellAnchor>
  <xdr:twoCellAnchor editAs="oneCell">
    <xdr:from>
      <xdr:col>4</xdr:col>
      <xdr:colOff>141605</xdr:colOff>
      <xdr:row>705</xdr:row>
      <xdr:rowOff>12065</xdr:rowOff>
    </xdr:from>
    <xdr:to>
      <xdr:col>4</xdr:col>
      <xdr:colOff>931545</xdr:colOff>
      <xdr:row>705</xdr:row>
      <xdr:rowOff>723265</xdr:rowOff>
    </xdr:to>
    <xdr:pic>
      <xdr:nvPicPr>
        <xdr:cNvPr id="402" name="图片 1346" descr="file:///\\1VE3FSM7FNP2JB4\i3D\JB\报价图片\113752.jpg"/>
        <xdr:cNvPicPr>
          <a:picLocks noChangeAspect="1"/>
        </xdr:cNvPicPr>
      </xdr:nvPicPr>
      <xdr:blipFill>
        <a:blip r:embed="rId258"/>
        <a:stretch>
          <a:fillRect/>
        </a:stretch>
      </xdr:blipFill>
      <xdr:spPr>
        <a:xfrm>
          <a:off x="6959600" y="534663015"/>
          <a:ext cx="789940" cy="711200"/>
        </a:xfrm>
        <a:prstGeom prst="rect">
          <a:avLst/>
        </a:prstGeom>
        <a:noFill/>
        <a:ln w="9525">
          <a:noFill/>
        </a:ln>
      </xdr:spPr>
    </xdr:pic>
    <xdr:clientData/>
  </xdr:twoCellAnchor>
  <xdr:twoCellAnchor editAs="oneCell">
    <xdr:from>
      <xdr:col>4</xdr:col>
      <xdr:colOff>102235</xdr:colOff>
      <xdr:row>706</xdr:row>
      <xdr:rowOff>0</xdr:rowOff>
    </xdr:from>
    <xdr:to>
      <xdr:col>4</xdr:col>
      <xdr:colOff>967105</xdr:colOff>
      <xdr:row>706</xdr:row>
      <xdr:rowOff>711835</xdr:rowOff>
    </xdr:to>
    <xdr:pic>
      <xdr:nvPicPr>
        <xdr:cNvPr id="403" name="图片 1051" descr="file:///\\1VE3FSM7FNP2JB4\i3D\JB\报价图片\112646.jpg"/>
        <xdr:cNvPicPr>
          <a:picLocks noChangeAspect="1"/>
        </xdr:cNvPicPr>
      </xdr:nvPicPr>
      <xdr:blipFill>
        <a:blip r:embed="rId235"/>
        <a:stretch>
          <a:fillRect/>
        </a:stretch>
      </xdr:blipFill>
      <xdr:spPr>
        <a:xfrm>
          <a:off x="6920230" y="535412950"/>
          <a:ext cx="864870" cy="711835"/>
        </a:xfrm>
        <a:prstGeom prst="rect">
          <a:avLst/>
        </a:prstGeom>
        <a:noFill/>
        <a:ln w="9525">
          <a:noFill/>
        </a:ln>
      </xdr:spPr>
    </xdr:pic>
    <xdr:clientData/>
  </xdr:twoCellAnchor>
  <xdr:twoCellAnchor editAs="oneCell">
    <xdr:from>
      <xdr:col>4</xdr:col>
      <xdr:colOff>196215</xdr:colOff>
      <xdr:row>708</xdr:row>
      <xdr:rowOff>12065</xdr:rowOff>
    </xdr:from>
    <xdr:to>
      <xdr:col>4</xdr:col>
      <xdr:colOff>876935</xdr:colOff>
      <xdr:row>708</xdr:row>
      <xdr:rowOff>723265</xdr:rowOff>
    </xdr:to>
    <xdr:pic>
      <xdr:nvPicPr>
        <xdr:cNvPr id="404" name="图片 1061" descr="file:///\\1VE3FSM7FNP2JB4\i3D\JB\报价图片\112722.jpg"/>
        <xdr:cNvPicPr>
          <a:picLocks noChangeAspect="1"/>
        </xdr:cNvPicPr>
      </xdr:nvPicPr>
      <xdr:blipFill>
        <a:blip r:embed="rId259"/>
        <a:stretch>
          <a:fillRect/>
        </a:stretch>
      </xdr:blipFill>
      <xdr:spPr>
        <a:xfrm>
          <a:off x="7014210" y="536949015"/>
          <a:ext cx="680720" cy="711200"/>
        </a:xfrm>
        <a:prstGeom prst="rect">
          <a:avLst/>
        </a:prstGeom>
        <a:noFill/>
        <a:ln w="9525">
          <a:noFill/>
        </a:ln>
      </xdr:spPr>
    </xdr:pic>
    <xdr:clientData/>
  </xdr:twoCellAnchor>
  <xdr:twoCellAnchor editAs="oneCell">
    <xdr:from>
      <xdr:col>4</xdr:col>
      <xdr:colOff>138430</xdr:colOff>
      <xdr:row>709</xdr:row>
      <xdr:rowOff>12065</xdr:rowOff>
    </xdr:from>
    <xdr:to>
      <xdr:col>4</xdr:col>
      <xdr:colOff>934085</xdr:colOff>
      <xdr:row>709</xdr:row>
      <xdr:rowOff>723265</xdr:rowOff>
    </xdr:to>
    <xdr:pic>
      <xdr:nvPicPr>
        <xdr:cNvPr id="405" name="图片 1761" descr="file:///\\1VE3FSM7FNP2JB4\i3D\JB\报价图片\130807.jpg"/>
        <xdr:cNvPicPr>
          <a:picLocks noChangeAspect="1"/>
        </xdr:cNvPicPr>
      </xdr:nvPicPr>
      <xdr:blipFill>
        <a:blip r:embed="rId260"/>
        <a:stretch>
          <a:fillRect/>
        </a:stretch>
      </xdr:blipFill>
      <xdr:spPr>
        <a:xfrm>
          <a:off x="6956425" y="537711015"/>
          <a:ext cx="795655" cy="711200"/>
        </a:xfrm>
        <a:prstGeom prst="rect">
          <a:avLst/>
        </a:prstGeom>
        <a:noFill/>
        <a:ln w="9525">
          <a:noFill/>
        </a:ln>
      </xdr:spPr>
    </xdr:pic>
    <xdr:clientData/>
  </xdr:twoCellAnchor>
  <xdr:twoCellAnchor editAs="oneCell">
    <xdr:from>
      <xdr:col>4</xdr:col>
      <xdr:colOff>141605</xdr:colOff>
      <xdr:row>710</xdr:row>
      <xdr:rowOff>12065</xdr:rowOff>
    </xdr:from>
    <xdr:to>
      <xdr:col>4</xdr:col>
      <xdr:colOff>931545</xdr:colOff>
      <xdr:row>710</xdr:row>
      <xdr:rowOff>723265</xdr:rowOff>
    </xdr:to>
    <xdr:pic>
      <xdr:nvPicPr>
        <xdr:cNvPr id="406" name="图片 1783" descr="file:///\\1VE3FSM7FNP2JB4\i3D\JB\报价图片\130873.jpg"/>
        <xdr:cNvPicPr>
          <a:picLocks noChangeAspect="1"/>
        </xdr:cNvPicPr>
      </xdr:nvPicPr>
      <xdr:blipFill>
        <a:blip r:embed="rId261"/>
        <a:stretch>
          <a:fillRect/>
        </a:stretch>
      </xdr:blipFill>
      <xdr:spPr>
        <a:xfrm>
          <a:off x="6959600" y="538473015"/>
          <a:ext cx="789940" cy="711200"/>
        </a:xfrm>
        <a:prstGeom prst="rect">
          <a:avLst/>
        </a:prstGeom>
        <a:noFill/>
        <a:ln w="9525">
          <a:noFill/>
        </a:ln>
      </xdr:spPr>
    </xdr:pic>
    <xdr:clientData/>
  </xdr:twoCellAnchor>
  <xdr:twoCellAnchor editAs="oneCell">
    <xdr:from>
      <xdr:col>4</xdr:col>
      <xdr:colOff>141605</xdr:colOff>
      <xdr:row>711</xdr:row>
      <xdr:rowOff>12065</xdr:rowOff>
    </xdr:from>
    <xdr:to>
      <xdr:col>4</xdr:col>
      <xdr:colOff>931545</xdr:colOff>
      <xdr:row>711</xdr:row>
      <xdr:rowOff>723265</xdr:rowOff>
    </xdr:to>
    <xdr:pic>
      <xdr:nvPicPr>
        <xdr:cNvPr id="407" name="图片 1781" descr="file:///\\1VE3FSM7FNP2JB4\i3D\JB\报价图片\130873.jpg"/>
        <xdr:cNvPicPr>
          <a:picLocks noChangeAspect="1"/>
        </xdr:cNvPicPr>
      </xdr:nvPicPr>
      <xdr:blipFill>
        <a:blip r:embed="rId261"/>
        <a:stretch>
          <a:fillRect/>
        </a:stretch>
      </xdr:blipFill>
      <xdr:spPr>
        <a:xfrm>
          <a:off x="6959600" y="539235015"/>
          <a:ext cx="789940" cy="711200"/>
        </a:xfrm>
        <a:prstGeom prst="rect">
          <a:avLst/>
        </a:prstGeom>
        <a:noFill/>
        <a:ln w="9525">
          <a:noFill/>
        </a:ln>
      </xdr:spPr>
    </xdr:pic>
    <xdr:clientData/>
  </xdr:twoCellAnchor>
  <xdr:twoCellAnchor editAs="oneCell">
    <xdr:from>
      <xdr:col>4</xdr:col>
      <xdr:colOff>141605</xdr:colOff>
      <xdr:row>712</xdr:row>
      <xdr:rowOff>12065</xdr:rowOff>
    </xdr:from>
    <xdr:to>
      <xdr:col>4</xdr:col>
      <xdr:colOff>931545</xdr:colOff>
      <xdr:row>712</xdr:row>
      <xdr:rowOff>723265</xdr:rowOff>
    </xdr:to>
    <xdr:pic>
      <xdr:nvPicPr>
        <xdr:cNvPr id="408" name="图片 1779" descr="file:///\\1VE3FSM7FNP2JB4\i3D\JB\报价图片\130873.jpg"/>
        <xdr:cNvPicPr>
          <a:picLocks noChangeAspect="1"/>
        </xdr:cNvPicPr>
      </xdr:nvPicPr>
      <xdr:blipFill>
        <a:blip r:embed="rId261"/>
        <a:stretch>
          <a:fillRect/>
        </a:stretch>
      </xdr:blipFill>
      <xdr:spPr>
        <a:xfrm>
          <a:off x="6959600" y="539997015"/>
          <a:ext cx="789940" cy="711200"/>
        </a:xfrm>
        <a:prstGeom prst="rect">
          <a:avLst/>
        </a:prstGeom>
        <a:noFill/>
        <a:ln w="9525">
          <a:noFill/>
        </a:ln>
      </xdr:spPr>
    </xdr:pic>
    <xdr:clientData/>
  </xdr:twoCellAnchor>
  <xdr:twoCellAnchor editAs="oneCell">
    <xdr:from>
      <xdr:col>4</xdr:col>
      <xdr:colOff>141605</xdr:colOff>
      <xdr:row>713</xdr:row>
      <xdr:rowOff>12065</xdr:rowOff>
    </xdr:from>
    <xdr:to>
      <xdr:col>4</xdr:col>
      <xdr:colOff>931545</xdr:colOff>
      <xdr:row>713</xdr:row>
      <xdr:rowOff>723265</xdr:rowOff>
    </xdr:to>
    <xdr:pic>
      <xdr:nvPicPr>
        <xdr:cNvPr id="409" name="图片 1777" descr="file:///\\1VE3FSM7FNP2JB4\i3D\JB\报价图片\130873.jpg"/>
        <xdr:cNvPicPr>
          <a:picLocks noChangeAspect="1"/>
        </xdr:cNvPicPr>
      </xdr:nvPicPr>
      <xdr:blipFill>
        <a:blip r:embed="rId261"/>
        <a:stretch>
          <a:fillRect/>
        </a:stretch>
      </xdr:blipFill>
      <xdr:spPr>
        <a:xfrm>
          <a:off x="6959600" y="540759015"/>
          <a:ext cx="789940" cy="711200"/>
        </a:xfrm>
        <a:prstGeom prst="rect">
          <a:avLst/>
        </a:prstGeom>
        <a:noFill/>
        <a:ln w="9525">
          <a:noFill/>
        </a:ln>
      </xdr:spPr>
    </xdr:pic>
    <xdr:clientData/>
  </xdr:twoCellAnchor>
  <xdr:twoCellAnchor editAs="oneCell">
    <xdr:from>
      <xdr:col>4</xdr:col>
      <xdr:colOff>266065</xdr:colOff>
      <xdr:row>714</xdr:row>
      <xdr:rowOff>12065</xdr:rowOff>
    </xdr:from>
    <xdr:to>
      <xdr:col>4</xdr:col>
      <xdr:colOff>807085</xdr:colOff>
      <xdr:row>714</xdr:row>
      <xdr:rowOff>723265</xdr:rowOff>
    </xdr:to>
    <xdr:pic>
      <xdr:nvPicPr>
        <xdr:cNvPr id="410" name="图片 12874" descr="file:///\\1VE3FSM7FNP2JB4\i3D\JB\报价图片\710696.jpg"/>
        <xdr:cNvPicPr>
          <a:picLocks noChangeAspect="1"/>
        </xdr:cNvPicPr>
      </xdr:nvPicPr>
      <xdr:blipFill>
        <a:blip r:embed="rId262"/>
        <a:stretch>
          <a:fillRect/>
        </a:stretch>
      </xdr:blipFill>
      <xdr:spPr>
        <a:xfrm>
          <a:off x="7084060" y="541521015"/>
          <a:ext cx="541020" cy="711200"/>
        </a:xfrm>
        <a:prstGeom prst="rect">
          <a:avLst/>
        </a:prstGeom>
        <a:noFill/>
        <a:ln w="9525">
          <a:noFill/>
        </a:ln>
      </xdr:spPr>
    </xdr:pic>
    <xdr:clientData/>
  </xdr:twoCellAnchor>
  <xdr:twoCellAnchor editAs="oneCell">
    <xdr:from>
      <xdr:col>4</xdr:col>
      <xdr:colOff>226060</xdr:colOff>
      <xdr:row>715</xdr:row>
      <xdr:rowOff>12065</xdr:rowOff>
    </xdr:from>
    <xdr:to>
      <xdr:col>4</xdr:col>
      <xdr:colOff>847090</xdr:colOff>
      <xdr:row>715</xdr:row>
      <xdr:rowOff>723265</xdr:rowOff>
    </xdr:to>
    <xdr:pic>
      <xdr:nvPicPr>
        <xdr:cNvPr id="411" name="图片 12948" descr="file:///\\1VE3FSM7FNP2JB4\i3D\JB\报价图片\710866.jpg"/>
        <xdr:cNvPicPr>
          <a:picLocks noChangeAspect="1"/>
        </xdr:cNvPicPr>
      </xdr:nvPicPr>
      <xdr:blipFill>
        <a:blip r:embed="rId263"/>
        <a:stretch>
          <a:fillRect/>
        </a:stretch>
      </xdr:blipFill>
      <xdr:spPr>
        <a:xfrm>
          <a:off x="7044055" y="542283015"/>
          <a:ext cx="621030" cy="711200"/>
        </a:xfrm>
        <a:prstGeom prst="rect">
          <a:avLst/>
        </a:prstGeom>
        <a:noFill/>
        <a:ln w="9525">
          <a:noFill/>
        </a:ln>
      </xdr:spPr>
    </xdr:pic>
    <xdr:clientData/>
  </xdr:twoCellAnchor>
  <xdr:twoCellAnchor editAs="oneCell">
    <xdr:from>
      <xdr:col>4</xdr:col>
      <xdr:colOff>104140</xdr:colOff>
      <xdr:row>716</xdr:row>
      <xdr:rowOff>20955</xdr:rowOff>
    </xdr:from>
    <xdr:to>
      <xdr:col>4</xdr:col>
      <xdr:colOff>969010</xdr:colOff>
      <xdr:row>716</xdr:row>
      <xdr:rowOff>714375</xdr:rowOff>
    </xdr:to>
    <xdr:pic>
      <xdr:nvPicPr>
        <xdr:cNvPr id="412" name="图片 12934" descr="file:///\\1VE3FSM7FNP2JB4\i3D\JB\报价图片\710838.jpg"/>
        <xdr:cNvPicPr>
          <a:picLocks noChangeAspect="1"/>
        </xdr:cNvPicPr>
      </xdr:nvPicPr>
      <xdr:blipFill>
        <a:blip r:embed="rId221"/>
        <a:stretch>
          <a:fillRect/>
        </a:stretch>
      </xdr:blipFill>
      <xdr:spPr>
        <a:xfrm>
          <a:off x="6922135" y="543053905"/>
          <a:ext cx="864870" cy="693420"/>
        </a:xfrm>
        <a:prstGeom prst="rect">
          <a:avLst/>
        </a:prstGeom>
        <a:noFill/>
        <a:ln w="9525">
          <a:noFill/>
        </a:ln>
      </xdr:spPr>
    </xdr:pic>
    <xdr:clientData/>
  </xdr:twoCellAnchor>
  <xdr:twoCellAnchor editAs="oneCell">
    <xdr:from>
      <xdr:col>4</xdr:col>
      <xdr:colOff>104140</xdr:colOff>
      <xdr:row>717</xdr:row>
      <xdr:rowOff>20955</xdr:rowOff>
    </xdr:from>
    <xdr:to>
      <xdr:col>4</xdr:col>
      <xdr:colOff>969010</xdr:colOff>
      <xdr:row>717</xdr:row>
      <xdr:rowOff>714375</xdr:rowOff>
    </xdr:to>
    <xdr:pic>
      <xdr:nvPicPr>
        <xdr:cNvPr id="413" name="图片 12934" descr="file:///\\1VE3FSM7FNP2JB4\i3D\JB\报价图片\710838.jpg"/>
        <xdr:cNvPicPr>
          <a:picLocks noChangeAspect="1"/>
        </xdr:cNvPicPr>
      </xdr:nvPicPr>
      <xdr:blipFill>
        <a:blip r:embed="rId221"/>
        <a:stretch>
          <a:fillRect/>
        </a:stretch>
      </xdr:blipFill>
      <xdr:spPr>
        <a:xfrm>
          <a:off x="6922135" y="543815905"/>
          <a:ext cx="864870" cy="693420"/>
        </a:xfrm>
        <a:prstGeom prst="rect">
          <a:avLst/>
        </a:prstGeom>
        <a:noFill/>
        <a:ln w="9525">
          <a:noFill/>
        </a:ln>
      </xdr:spPr>
    </xdr:pic>
    <xdr:clientData/>
  </xdr:twoCellAnchor>
  <xdr:twoCellAnchor editAs="oneCell">
    <xdr:from>
      <xdr:col>4</xdr:col>
      <xdr:colOff>121285</xdr:colOff>
      <xdr:row>718</xdr:row>
      <xdr:rowOff>12065</xdr:rowOff>
    </xdr:from>
    <xdr:to>
      <xdr:col>4</xdr:col>
      <xdr:colOff>951865</xdr:colOff>
      <xdr:row>718</xdr:row>
      <xdr:rowOff>723265</xdr:rowOff>
    </xdr:to>
    <xdr:pic>
      <xdr:nvPicPr>
        <xdr:cNvPr id="414" name="图片 1203" descr="file:///\\1VE3FSM7FNP2JB4\i3D\JB\报价图片\113247.jpg"/>
        <xdr:cNvPicPr>
          <a:picLocks noChangeAspect="1"/>
        </xdr:cNvPicPr>
      </xdr:nvPicPr>
      <xdr:blipFill>
        <a:blip r:embed="rId175"/>
        <a:stretch>
          <a:fillRect/>
        </a:stretch>
      </xdr:blipFill>
      <xdr:spPr>
        <a:xfrm>
          <a:off x="6939280" y="544569015"/>
          <a:ext cx="830580" cy="711200"/>
        </a:xfrm>
        <a:prstGeom prst="rect">
          <a:avLst/>
        </a:prstGeom>
        <a:noFill/>
        <a:ln w="9525">
          <a:noFill/>
        </a:ln>
      </xdr:spPr>
    </xdr:pic>
    <xdr:clientData/>
  </xdr:twoCellAnchor>
  <xdr:twoCellAnchor editAs="oneCell">
    <xdr:from>
      <xdr:col>4</xdr:col>
      <xdr:colOff>104140</xdr:colOff>
      <xdr:row>719</xdr:row>
      <xdr:rowOff>80645</xdr:rowOff>
    </xdr:from>
    <xdr:to>
      <xdr:col>4</xdr:col>
      <xdr:colOff>969010</xdr:colOff>
      <xdr:row>719</xdr:row>
      <xdr:rowOff>654685</xdr:rowOff>
    </xdr:to>
    <xdr:pic>
      <xdr:nvPicPr>
        <xdr:cNvPr id="415" name="图片 12850" descr="file:///\\1VE3FSM7FNP2JB4\i3D\JB\报价图片\710614.jpg"/>
        <xdr:cNvPicPr>
          <a:picLocks noChangeAspect="1"/>
        </xdr:cNvPicPr>
      </xdr:nvPicPr>
      <xdr:blipFill>
        <a:blip r:embed="rId264"/>
        <a:stretch>
          <a:fillRect/>
        </a:stretch>
      </xdr:blipFill>
      <xdr:spPr>
        <a:xfrm>
          <a:off x="6922135" y="545399595"/>
          <a:ext cx="864870" cy="574040"/>
        </a:xfrm>
        <a:prstGeom prst="rect">
          <a:avLst/>
        </a:prstGeom>
        <a:noFill/>
        <a:ln w="9525">
          <a:noFill/>
        </a:ln>
      </xdr:spPr>
    </xdr:pic>
    <xdr:clientData/>
  </xdr:twoCellAnchor>
  <xdr:twoCellAnchor editAs="oneCell">
    <xdr:from>
      <xdr:col>4</xdr:col>
      <xdr:colOff>211455</xdr:colOff>
      <xdr:row>720</xdr:row>
      <xdr:rowOff>0</xdr:rowOff>
    </xdr:from>
    <xdr:to>
      <xdr:col>4</xdr:col>
      <xdr:colOff>857885</xdr:colOff>
      <xdr:row>720</xdr:row>
      <xdr:rowOff>621665</xdr:rowOff>
    </xdr:to>
    <xdr:pic>
      <xdr:nvPicPr>
        <xdr:cNvPr id="416" name="图片 415"/>
        <xdr:cNvPicPr>
          <a:picLocks noChangeAspect="1"/>
        </xdr:cNvPicPr>
      </xdr:nvPicPr>
      <xdr:blipFill>
        <a:blip r:embed="rId180"/>
        <a:stretch>
          <a:fillRect/>
        </a:stretch>
      </xdr:blipFill>
      <xdr:spPr>
        <a:xfrm>
          <a:off x="7029450" y="546080950"/>
          <a:ext cx="646430" cy="621665"/>
        </a:xfrm>
        <a:prstGeom prst="rect">
          <a:avLst/>
        </a:prstGeom>
        <a:noFill/>
        <a:ln w="9525">
          <a:noFill/>
        </a:ln>
      </xdr:spPr>
    </xdr:pic>
    <xdr:clientData/>
  </xdr:twoCellAnchor>
  <xdr:twoCellAnchor editAs="oneCell">
    <xdr:from>
      <xdr:col>4</xdr:col>
      <xdr:colOff>241300</xdr:colOff>
      <xdr:row>721</xdr:row>
      <xdr:rowOff>12065</xdr:rowOff>
    </xdr:from>
    <xdr:to>
      <xdr:col>4</xdr:col>
      <xdr:colOff>831850</xdr:colOff>
      <xdr:row>721</xdr:row>
      <xdr:rowOff>723265</xdr:rowOff>
    </xdr:to>
    <xdr:pic>
      <xdr:nvPicPr>
        <xdr:cNvPr id="417" name="图片 12918" descr="file:///\\1VE3FSM7FNP2JB4\i3D\JB\报价图片\710802.jpg"/>
        <xdr:cNvPicPr>
          <a:picLocks noChangeAspect="1"/>
        </xdr:cNvPicPr>
      </xdr:nvPicPr>
      <xdr:blipFill>
        <a:blip r:embed="rId265"/>
        <a:stretch>
          <a:fillRect/>
        </a:stretch>
      </xdr:blipFill>
      <xdr:spPr>
        <a:xfrm>
          <a:off x="7059295" y="546855015"/>
          <a:ext cx="590550" cy="711200"/>
        </a:xfrm>
        <a:prstGeom prst="rect">
          <a:avLst/>
        </a:prstGeom>
        <a:noFill/>
        <a:ln w="9525">
          <a:noFill/>
        </a:ln>
      </xdr:spPr>
    </xdr:pic>
    <xdr:clientData/>
  </xdr:twoCellAnchor>
  <xdr:twoCellAnchor editAs="oneCell">
    <xdr:from>
      <xdr:col>4</xdr:col>
      <xdr:colOff>241300</xdr:colOff>
      <xdr:row>722</xdr:row>
      <xdr:rowOff>12065</xdr:rowOff>
    </xdr:from>
    <xdr:to>
      <xdr:col>4</xdr:col>
      <xdr:colOff>831850</xdr:colOff>
      <xdr:row>722</xdr:row>
      <xdr:rowOff>723265</xdr:rowOff>
    </xdr:to>
    <xdr:pic>
      <xdr:nvPicPr>
        <xdr:cNvPr id="418" name="图片 12919" descr="file:///\\1VE3FSM7FNP2JB4\i3D\JB\报价图片\710802.jpg"/>
        <xdr:cNvPicPr>
          <a:picLocks noChangeAspect="1"/>
        </xdr:cNvPicPr>
      </xdr:nvPicPr>
      <xdr:blipFill>
        <a:blip r:embed="rId265"/>
        <a:stretch>
          <a:fillRect/>
        </a:stretch>
      </xdr:blipFill>
      <xdr:spPr>
        <a:xfrm>
          <a:off x="7059295" y="547617015"/>
          <a:ext cx="590550" cy="711200"/>
        </a:xfrm>
        <a:prstGeom prst="rect">
          <a:avLst/>
        </a:prstGeom>
        <a:noFill/>
        <a:ln w="9525">
          <a:noFill/>
        </a:ln>
      </xdr:spPr>
    </xdr:pic>
    <xdr:clientData/>
  </xdr:twoCellAnchor>
  <xdr:twoCellAnchor editAs="oneCell">
    <xdr:from>
      <xdr:col>4</xdr:col>
      <xdr:colOff>241300</xdr:colOff>
      <xdr:row>723</xdr:row>
      <xdr:rowOff>12065</xdr:rowOff>
    </xdr:from>
    <xdr:to>
      <xdr:col>4</xdr:col>
      <xdr:colOff>831850</xdr:colOff>
      <xdr:row>723</xdr:row>
      <xdr:rowOff>723265</xdr:rowOff>
    </xdr:to>
    <xdr:pic>
      <xdr:nvPicPr>
        <xdr:cNvPr id="419" name="图片 12920" descr="file:///\\1VE3FSM7FNP2JB4\i3D\JB\报价图片\710802.jpg"/>
        <xdr:cNvPicPr>
          <a:picLocks noChangeAspect="1"/>
        </xdr:cNvPicPr>
      </xdr:nvPicPr>
      <xdr:blipFill>
        <a:blip r:embed="rId265"/>
        <a:stretch>
          <a:fillRect/>
        </a:stretch>
      </xdr:blipFill>
      <xdr:spPr>
        <a:xfrm>
          <a:off x="7059295" y="548379015"/>
          <a:ext cx="590550" cy="711200"/>
        </a:xfrm>
        <a:prstGeom prst="rect">
          <a:avLst/>
        </a:prstGeom>
        <a:noFill/>
        <a:ln w="9525">
          <a:noFill/>
        </a:ln>
      </xdr:spPr>
    </xdr:pic>
    <xdr:clientData/>
  </xdr:twoCellAnchor>
  <xdr:twoCellAnchor editAs="oneCell">
    <xdr:from>
      <xdr:col>4</xdr:col>
      <xdr:colOff>241300</xdr:colOff>
      <xdr:row>724</xdr:row>
      <xdr:rowOff>12065</xdr:rowOff>
    </xdr:from>
    <xdr:to>
      <xdr:col>4</xdr:col>
      <xdr:colOff>831850</xdr:colOff>
      <xdr:row>724</xdr:row>
      <xdr:rowOff>723265</xdr:rowOff>
    </xdr:to>
    <xdr:pic>
      <xdr:nvPicPr>
        <xdr:cNvPr id="420" name="图片 12921" descr="file:///\\1VE3FSM7FNP2JB4\i3D\JB\报价图片\710802.jpg"/>
        <xdr:cNvPicPr>
          <a:picLocks noChangeAspect="1"/>
        </xdr:cNvPicPr>
      </xdr:nvPicPr>
      <xdr:blipFill>
        <a:blip r:embed="rId265"/>
        <a:stretch>
          <a:fillRect/>
        </a:stretch>
      </xdr:blipFill>
      <xdr:spPr>
        <a:xfrm>
          <a:off x="7059295" y="549141015"/>
          <a:ext cx="590550" cy="711200"/>
        </a:xfrm>
        <a:prstGeom prst="rect">
          <a:avLst/>
        </a:prstGeom>
        <a:noFill/>
        <a:ln w="9525">
          <a:noFill/>
        </a:ln>
      </xdr:spPr>
    </xdr:pic>
    <xdr:clientData/>
  </xdr:twoCellAnchor>
  <xdr:twoCellAnchor editAs="oneCell">
    <xdr:from>
      <xdr:col>4</xdr:col>
      <xdr:colOff>241300</xdr:colOff>
      <xdr:row>725</xdr:row>
      <xdr:rowOff>12065</xdr:rowOff>
    </xdr:from>
    <xdr:to>
      <xdr:col>4</xdr:col>
      <xdr:colOff>831850</xdr:colOff>
      <xdr:row>725</xdr:row>
      <xdr:rowOff>723265</xdr:rowOff>
    </xdr:to>
    <xdr:pic>
      <xdr:nvPicPr>
        <xdr:cNvPr id="421" name="图片 12922" descr="file:///\\1VE3FSM7FNP2JB4\i3D\JB\报价图片\710802.jpg"/>
        <xdr:cNvPicPr>
          <a:picLocks noChangeAspect="1"/>
        </xdr:cNvPicPr>
      </xdr:nvPicPr>
      <xdr:blipFill>
        <a:blip r:embed="rId265"/>
        <a:stretch>
          <a:fillRect/>
        </a:stretch>
      </xdr:blipFill>
      <xdr:spPr>
        <a:xfrm>
          <a:off x="7059295" y="549903015"/>
          <a:ext cx="590550" cy="711200"/>
        </a:xfrm>
        <a:prstGeom prst="rect">
          <a:avLst/>
        </a:prstGeom>
        <a:noFill/>
        <a:ln w="9525">
          <a:noFill/>
        </a:ln>
      </xdr:spPr>
    </xdr:pic>
    <xdr:clientData/>
  </xdr:twoCellAnchor>
  <xdr:twoCellAnchor editAs="oneCell">
    <xdr:from>
      <xdr:col>4</xdr:col>
      <xdr:colOff>218440</xdr:colOff>
      <xdr:row>726</xdr:row>
      <xdr:rowOff>24765</xdr:rowOff>
    </xdr:from>
    <xdr:to>
      <xdr:col>4</xdr:col>
      <xdr:colOff>854710</xdr:colOff>
      <xdr:row>726</xdr:row>
      <xdr:rowOff>628650</xdr:rowOff>
    </xdr:to>
    <xdr:pic>
      <xdr:nvPicPr>
        <xdr:cNvPr id="422" name="图片 421"/>
        <xdr:cNvPicPr>
          <a:picLocks noChangeAspect="1"/>
        </xdr:cNvPicPr>
      </xdr:nvPicPr>
      <xdr:blipFill>
        <a:blip r:embed="rId266"/>
        <a:stretch>
          <a:fillRect/>
        </a:stretch>
      </xdr:blipFill>
      <xdr:spPr>
        <a:xfrm>
          <a:off x="7036435" y="550677715"/>
          <a:ext cx="636270" cy="603885"/>
        </a:xfrm>
        <a:prstGeom prst="rect">
          <a:avLst/>
        </a:prstGeom>
        <a:noFill/>
        <a:ln w="9525">
          <a:noFill/>
        </a:ln>
      </xdr:spPr>
    </xdr:pic>
    <xdr:clientData/>
  </xdr:twoCellAnchor>
  <xdr:twoCellAnchor editAs="oneCell">
    <xdr:from>
      <xdr:col>4</xdr:col>
      <xdr:colOff>234315</xdr:colOff>
      <xdr:row>727</xdr:row>
      <xdr:rowOff>91440</xdr:rowOff>
    </xdr:from>
    <xdr:to>
      <xdr:col>4</xdr:col>
      <xdr:colOff>838835</xdr:colOff>
      <xdr:row>727</xdr:row>
      <xdr:rowOff>650875</xdr:rowOff>
    </xdr:to>
    <xdr:pic>
      <xdr:nvPicPr>
        <xdr:cNvPr id="423" name="图片 422"/>
        <xdr:cNvPicPr>
          <a:picLocks noChangeAspect="1"/>
        </xdr:cNvPicPr>
      </xdr:nvPicPr>
      <xdr:blipFill>
        <a:blip r:embed="rId267"/>
        <a:stretch>
          <a:fillRect/>
        </a:stretch>
      </xdr:blipFill>
      <xdr:spPr>
        <a:xfrm>
          <a:off x="7052310" y="551506390"/>
          <a:ext cx="604520" cy="559435"/>
        </a:xfrm>
        <a:prstGeom prst="rect">
          <a:avLst/>
        </a:prstGeom>
        <a:noFill/>
        <a:ln w="9525">
          <a:noFill/>
        </a:ln>
      </xdr:spPr>
    </xdr:pic>
    <xdr:clientData/>
  </xdr:twoCellAnchor>
  <xdr:twoCellAnchor editAs="oneCell">
    <xdr:from>
      <xdr:col>4</xdr:col>
      <xdr:colOff>187325</xdr:colOff>
      <xdr:row>728</xdr:row>
      <xdr:rowOff>124460</xdr:rowOff>
    </xdr:from>
    <xdr:to>
      <xdr:col>4</xdr:col>
      <xdr:colOff>885825</xdr:colOff>
      <xdr:row>728</xdr:row>
      <xdr:rowOff>650240</xdr:rowOff>
    </xdr:to>
    <xdr:pic>
      <xdr:nvPicPr>
        <xdr:cNvPr id="424" name="图片 423"/>
        <xdr:cNvPicPr>
          <a:picLocks noChangeAspect="1"/>
        </xdr:cNvPicPr>
      </xdr:nvPicPr>
      <xdr:blipFill>
        <a:blip r:embed="rId268"/>
        <a:stretch>
          <a:fillRect/>
        </a:stretch>
      </xdr:blipFill>
      <xdr:spPr>
        <a:xfrm>
          <a:off x="7005320" y="552301410"/>
          <a:ext cx="698500" cy="525780"/>
        </a:xfrm>
        <a:prstGeom prst="rect">
          <a:avLst/>
        </a:prstGeom>
        <a:noFill/>
        <a:ln w="9525">
          <a:noFill/>
        </a:ln>
      </xdr:spPr>
    </xdr:pic>
    <xdr:clientData/>
  </xdr:twoCellAnchor>
  <xdr:twoCellAnchor editAs="oneCell">
    <xdr:from>
      <xdr:col>4</xdr:col>
      <xdr:colOff>104140</xdr:colOff>
      <xdr:row>729</xdr:row>
      <xdr:rowOff>50800</xdr:rowOff>
    </xdr:from>
    <xdr:to>
      <xdr:col>4</xdr:col>
      <xdr:colOff>969010</xdr:colOff>
      <xdr:row>729</xdr:row>
      <xdr:rowOff>687705</xdr:rowOff>
    </xdr:to>
    <xdr:pic>
      <xdr:nvPicPr>
        <xdr:cNvPr id="425" name="图片 12855" descr="file:///\\1VE3FSM7FNP2JB4\i3D\JB\报价图片\710630.jpg"/>
        <xdr:cNvPicPr>
          <a:picLocks noChangeAspect="1"/>
        </xdr:cNvPicPr>
      </xdr:nvPicPr>
      <xdr:blipFill>
        <a:blip r:embed="rId269"/>
        <a:stretch>
          <a:fillRect/>
        </a:stretch>
      </xdr:blipFill>
      <xdr:spPr>
        <a:xfrm>
          <a:off x="6922135" y="552989750"/>
          <a:ext cx="864870" cy="636905"/>
        </a:xfrm>
        <a:prstGeom prst="rect">
          <a:avLst/>
        </a:prstGeom>
        <a:noFill/>
        <a:ln w="9525">
          <a:noFill/>
        </a:ln>
      </xdr:spPr>
    </xdr:pic>
    <xdr:clientData/>
  </xdr:twoCellAnchor>
  <xdr:twoCellAnchor editAs="oneCell">
    <xdr:from>
      <xdr:col>4</xdr:col>
      <xdr:colOff>104140</xdr:colOff>
      <xdr:row>730</xdr:row>
      <xdr:rowOff>128270</xdr:rowOff>
    </xdr:from>
    <xdr:to>
      <xdr:col>4</xdr:col>
      <xdr:colOff>969010</xdr:colOff>
      <xdr:row>730</xdr:row>
      <xdr:rowOff>607060</xdr:rowOff>
    </xdr:to>
    <xdr:pic>
      <xdr:nvPicPr>
        <xdr:cNvPr id="426" name="图片 12646" descr="file:///\\1VE3FSM7FNP2JB4\i3D\JB\报价图片\610351.jpg"/>
        <xdr:cNvPicPr>
          <a:picLocks noChangeAspect="1"/>
        </xdr:cNvPicPr>
      </xdr:nvPicPr>
      <xdr:blipFill>
        <a:blip r:embed="rId270"/>
        <a:stretch>
          <a:fillRect/>
        </a:stretch>
      </xdr:blipFill>
      <xdr:spPr>
        <a:xfrm>
          <a:off x="6922135" y="553829220"/>
          <a:ext cx="864870" cy="478790"/>
        </a:xfrm>
        <a:prstGeom prst="rect">
          <a:avLst/>
        </a:prstGeom>
        <a:noFill/>
        <a:ln w="9525">
          <a:noFill/>
        </a:ln>
      </xdr:spPr>
    </xdr:pic>
    <xdr:clientData/>
  </xdr:twoCellAnchor>
  <xdr:twoCellAnchor editAs="oneCell">
    <xdr:from>
      <xdr:col>4</xdr:col>
      <xdr:colOff>104140</xdr:colOff>
      <xdr:row>731</xdr:row>
      <xdr:rowOff>107315</xdr:rowOff>
    </xdr:from>
    <xdr:to>
      <xdr:col>4</xdr:col>
      <xdr:colOff>969010</xdr:colOff>
      <xdr:row>731</xdr:row>
      <xdr:rowOff>631190</xdr:rowOff>
    </xdr:to>
    <xdr:pic>
      <xdr:nvPicPr>
        <xdr:cNvPr id="427" name="图片 12649" descr="file:///\\1VE3FSM7FNP2JB4\i3D\JB\报价图片\610375.jpg"/>
        <xdr:cNvPicPr>
          <a:picLocks noChangeAspect="1"/>
        </xdr:cNvPicPr>
      </xdr:nvPicPr>
      <xdr:blipFill>
        <a:blip r:embed="rId271"/>
        <a:stretch>
          <a:fillRect/>
        </a:stretch>
      </xdr:blipFill>
      <xdr:spPr>
        <a:xfrm>
          <a:off x="6922135" y="554570265"/>
          <a:ext cx="864870" cy="523875"/>
        </a:xfrm>
        <a:prstGeom prst="rect">
          <a:avLst/>
        </a:prstGeom>
        <a:noFill/>
        <a:ln w="9525">
          <a:noFill/>
        </a:ln>
      </xdr:spPr>
    </xdr:pic>
    <xdr:clientData/>
  </xdr:twoCellAnchor>
  <xdr:twoCellAnchor editAs="oneCell">
    <xdr:from>
      <xdr:col>4</xdr:col>
      <xdr:colOff>218440</xdr:colOff>
      <xdr:row>732</xdr:row>
      <xdr:rowOff>90805</xdr:rowOff>
    </xdr:from>
    <xdr:to>
      <xdr:col>4</xdr:col>
      <xdr:colOff>854710</xdr:colOff>
      <xdr:row>732</xdr:row>
      <xdr:rowOff>609600</xdr:rowOff>
    </xdr:to>
    <xdr:pic>
      <xdr:nvPicPr>
        <xdr:cNvPr id="428" name="图片 427"/>
        <xdr:cNvPicPr>
          <a:picLocks noChangeAspect="1"/>
        </xdr:cNvPicPr>
      </xdr:nvPicPr>
      <xdr:blipFill>
        <a:blip r:embed="rId272"/>
        <a:stretch>
          <a:fillRect/>
        </a:stretch>
      </xdr:blipFill>
      <xdr:spPr>
        <a:xfrm>
          <a:off x="7036435" y="555315755"/>
          <a:ext cx="636270" cy="518795"/>
        </a:xfrm>
        <a:prstGeom prst="rect">
          <a:avLst/>
        </a:prstGeom>
        <a:noFill/>
        <a:ln w="9525">
          <a:noFill/>
        </a:ln>
      </xdr:spPr>
    </xdr:pic>
    <xdr:clientData/>
  </xdr:twoCellAnchor>
  <xdr:twoCellAnchor editAs="oneCell">
    <xdr:from>
      <xdr:col>4</xdr:col>
      <xdr:colOff>104140</xdr:colOff>
      <xdr:row>733</xdr:row>
      <xdr:rowOff>208280</xdr:rowOff>
    </xdr:from>
    <xdr:to>
      <xdr:col>4</xdr:col>
      <xdr:colOff>969010</xdr:colOff>
      <xdr:row>733</xdr:row>
      <xdr:rowOff>527050</xdr:rowOff>
    </xdr:to>
    <xdr:pic>
      <xdr:nvPicPr>
        <xdr:cNvPr id="429" name="图片 12720" descr="file:///\\1VE3FSM7FNP2JB4\i3D\JB\报价图片\710025.jpg"/>
        <xdr:cNvPicPr>
          <a:picLocks noChangeAspect="1"/>
        </xdr:cNvPicPr>
      </xdr:nvPicPr>
      <xdr:blipFill>
        <a:blip r:embed="rId273"/>
        <a:stretch>
          <a:fillRect/>
        </a:stretch>
      </xdr:blipFill>
      <xdr:spPr>
        <a:xfrm>
          <a:off x="6922135" y="556195230"/>
          <a:ext cx="864870" cy="318770"/>
        </a:xfrm>
        <a:prstGeom prst="rect">
          <a:avLst/>
        </a:prstGeom>
        <a:noFill/>
        <a:ln w="9525">
          <a:noFill/>
        </a:ln>
      </xdr:spPr>
    </xdr:pic>
    <xdr:clientData/>
  </xdr:twoCellAnchor>
  <xdr:twoCellAnchor editAs="oneCell">
    <xdr:from>
      <xdr:col>4</xdr:col>
      <xdr:colOff>165100</xdr:colOff>
      <xdr:row>734</xdr:row>
      <xdr:rowOff>68580</xdr:rowOff>
    </xdr:from>
    <xdr:to>
      <xdr:col>4</xdr:col>
      <xdr:colOff>908050</xdr:colOff>
      <xdr:row>734</xdr:row>
      <xdr:rowOff>628015</xdr:rowOff>
    </xdr:to>
    <xdr:pic>
      <xdr:nvPicPr>
        <xdr:cNvPr id="430" name="图片 8"/>
        <xdr:cNvPicPr>
          <a:picLocks noChangeAspect="1"/>
        </xdr:cNvPicPr>
      </xdr:nvPicPr>
      <xdr:blipFill>
        <a:blip r:embed="rId274"/>
        <a:stretch>
          <a:fillRect/>
        </a:stretch>
      </xdr:blipFill>
      <xdr:spPr>
        <a:xfrm>
          <a:off x="6983095" y="556817530"/>
          <a:ext cx="742950" cy="559435"/>
        </a:xfrm>
        <a:prstGeom prst="rect">
          <a:avLst/>
        </a:prstGeom>
        <a:noFill/>
        <a:ln w="9525">
          <a:noFill/>
        </a:ln>
      </xdr:spPr>
    </xdr:pic>
    <xdr:clientData/>
  </xdr:twoCellAnchor>
  <xdr:twoCellAnchor editAs="oneCell">
    <xdr:from>
      <xdr:col>4</xdr:col>
      <xdr:colOff>104140</xdr:colOff>
      <xdr:row>735</xdr:row>
      <xdr:rowOff>26670</xdr:rowOff>
    </xdr:from>
    <xdr:to>
      <xdr:col>4</xdr:col>
      <xdr:colOff>969010</xdr:colOff>
      <xdr:row>735</xdr:row>
      <xdr:rowOff>711200</xdr:rowOff>
    </xdr:to>
    <xdr:pic>
      <xdr:nvPicPr>
        <xdr:cNvPr id="431" name="图片 1622" descr="file:///\\1VE3FSM7FNP2JB4\i3D\JB\报价图片\130257.jpg"/>
        <xdr:cNvPicPr>
          <a:picLocks noChangeAspect="1"/>
        </xdr:cNvPicPr>
      </xdr:nvPicPr>
      <xdr:blipFill>
        <a:blip r:embed="rId275"/>
        <a:stretch>
          <a:fillRect/>
        </a:stretch>
      </xdr:blipFill>
      <xdr:spPr>
        <a:xfrm>
          <a:off x="6922135" y="557537620"/>
          <a:ext cx="864870" cy="684530"/>
        </a:xfrm>
        <a:prstGeom prst="rect">
          <a:avLst/>
        </a:prstGeom>
        <a:noFill/>
        <a:ln w="9525">
          <a:noFill/>
        </a:ln>
      </xdr:spPr>
    </xdr:pic>
    <xdr:clientData/>
  </xdr:twoCellAnchor>
  <xdr:twoCellAnchor editAs="oneCell">
    <xdr:from>
      <xdr:col>4</xdr:col>
      <xdr:colOff>104140</xdr:colOff>
      <xdr:row>736</xdr:row>
      <xdr:rowOff>113030</xdr:rowOff>
    </xdr:from>
    <xdr:to>
      <xdr:col>4</xdr:col>
      <xdr:colOff>969010</xdr:colOff>
      <xdr:row>736</xdr:row>
      <xdr:rowOff>622300</xdr:rowOff>
    </xdr:to>
    <xdr:pic>
      <xdr:nvPicPr>
        <xdr:cNvPr id="432" name="图片 12866" descr="file:///\\1VE3FSM7FNP2JB4\i3D\JB\报价图片\710674.jpg"/>
        <xdr:cNvPicPr>
          <a:picLocks noChangeAspect="1"/>
        </xdr:cNvPicPr>
      </xdr:nvPicPr>
      <xdr:blipFill>
        <a:blip r:embed="rId276"/>
        <a:stretch>
          <a:fillRect/>
        </a:stretch>
      </xdr:blipFill>
      <xdr:spPr>
        <a:xfrm>
          <a:off x="6922135" y="558385980"/>
          <a:ext cx="864870" cy="509270"/>
        </a:xfrm>
        <a:prstGeom prst="rect">
          <a:avLst/>
        </a:prstGeom>
        <a:noFill/>
        <a:ln w="9525">
          <a:noFill/>
        </a:ln>
      </xdr:spPr>
    </xdr:pic>
    <xdr:clientData/>
  </xdr:twoCellAnchor>
  <xdr:twoCellAnchor editAs="oneCell">
    <xdr:from>
      <xdr:col>4</xdr:col>
      <xdr:colOff>255270</xdr:colOff>
      <xdr:row>738</xdr:row>
      <xdr:rowOff>12065</xdr:rowOff>
    </xdr:from>
    <xdr:to>
      <xdr:col>4</xdr:col>
      <xdr:colOff>817880</xdr:colOff>
      <xdr:row>738</xdr:row>
      <xdr:rowOff>723265</xdr:rowOff>
    </xdr:to>
    <xdr:pic>
      <xdr:nvPicPr>
        <xdr:cNvPr id="433" name="图片 12667" descr="file:///\\1VE3FSM7FNP2JB4\i3D\JB\报价图片\610450.jpg"/>
        <xdr:cNvPicPr>
          <a:picLocks noChangeAspect="1"/>
        </xdr:cNvPicPr>
      </xdr:nvPicPr>
      <xdr:blipFill>
        <a:blip r:embed="rId213"/>
        <a:stretch>
          <a:fillRect/>
        </a:stretch>
      </xdr:blipFill>
      <xdr:spPr>
        <a:xfrm>
          <a:off x="7073265" y="559809015"/>
          <a:ext cx="562610" cy="711200"/>
        </a:xfrm>
        <a:prstGeom prst="rect">
          <a:avLst/>
        </a:prstGeom>
        <a:noFill/>
        <a:ln w="9525">
          <a:noFill/>
        </a:ln>
      </xdr:spPr>
    </xdr:pic>
    <xdr:clientData/>
  </xdr:twoCellAnchor>
  <xdr:twoCellAnchor editAs="oneCell">
    <xdr:from>
      <xdr:col>4</xdr:col>
      <xdr:colOff>196215</xdr:colOff>
      <xdr:row>739</xdr:row>
      <xdr:rowOff>12065</xdr:rowOff>
    </xdr:from>
    <xdr:to>
      <xdr:col>4</xdr:col>
      <xdr:colOff>876935</xdr:colOff>
      <xdr:row>739</xdr:row>
      <xdr:rowOff>723265</xdr:rowOff>
    </xdr:to>
    <xdr:pic>
      <xdr:nvPicPr>
        <xdr:cNvPr id="434" name="图片 12615" descr="file:///\\1VE3FSM7FNP2JB4\i3D\JB\报价图片\610226.jpg"/>
        <xdr:cNvPicPr>
          <a:picLocks noChangeAspect="1"/>
        </xdr:cNvPicPr>
      </xdr:nvPicPr>
      <xdr:blipFill>
        <a:blip r:embed="rId215"/>
        <a:stretch>
          <a:fillRect/>
        </a:stretch>
      </xdr:blipFill>
      <xdr:spPr>
        <a:xfrm>
          <a:off x="7014210" y="560571015"/>
          <a:ext cx="680720" cy="711200"/>
        </a:xfrm>
        <a:prstGeom prst="rect">
          <a:avLst/>
        </a:prstGeom>
        <a:noFill/>
        <a:ln w="9525">
          <a:noFill/>
        </a:ln>
      </xdr:spPr>
    </xdr:pic>
    <xdr:clientData/>
  </xdr:twoCellAnchor>
  <xdr:twoCellAnchor editAs="oneCell">
    <xdr:from>
      <xdr:col>4</xdr:col>
      <xdr:colOff>269240</xdr:colOff>
      <xdr:row>740</xdr:row>
      <xdr:rowOff>99060</xdr:rowOff>
    </xdr:from>
    <xdr:to>
      <xdr:col>4</xdr:col>
      <xdr:colOff>803910</xdr:colOff>
      <xdr:row>740</xdr:row>
      <xdr:rowOff>624205</xdr:rowOff>
    </xdr:to>
    <xdr:pic>
      <xdr:nvPicPr>
        <xdr:cNvPr id="435" name="图片 434"/>
        <xdr:cNvPicPr>
          <a:picLocks noChangeAspect="1"/>
        </xdr:cNvPicPr>
      </xdr:nvPicPr>
      <xdr:blipFill>
        <a:blip r:embed="rId277"/>
        <a:stretch>
          <a:fillRect/>
        </a:stretch>
      </xdr:blipFill>
      <xdr:spPr>
        <a:xfrm>
          <a:off x="7087235" y="561420010"/>
          <a:ext cx="534670" cy="525145"/>
        </a:xfrm>
        <a:prstGeom prst="rect">
          <a:avLst/>
        </a:prstGeom>
        <a:noFill/>
        <a:ln w="9525">
          <a:noFill/>
        </a:ln>
      </xdr:spPr>
    </xdr:pic>
    <xdr:clientData/>
  </xdr:twoCellAnchor>
  <xdr:twoCellAnchor editAs="oneCell">
    <xdr:from>
      <xdr:col>4</xdr:col>
      <xdr:colOff>125095</xdr:colOff>
      <xdr:row>741</xdr:row>
      <xdr:rowOff>12065</xdr:rowOff>
    </xdr:from>
    <xdr:to>
      <xdr:col>4</xdr:col>
      <xdr:colOff>948055</xdr:colOff>
      <xdr:row>741</xdr:row>
      <xdr:rowOff>723265</xdr:rowOff>
    </xdr:to>
    <xdr:pic>
      <xdr:nvPicPr>
        <xdr:cNvPr id="436" name="图片 12671" descr="file:///\\1VE3FSM7FNP2JB4\i3D\JB\报价图片\610462.jpg"/>
        <xdr:cNvPicPr>
          <a:picLocks noChangeAspect="1"/>
        </xdr:cNvPicPr>
      </xdr:nvPicPr>
      <xdr:blipFill>
        <a:blip r:embed="rId255"/>
        <a:stretch>
          <a:fillRect/>
        </a:stretch>
      </xdr:blipFill>
      <xdr:spPr>
        <a:xfrm>
          <a:off x="6943090" y="562095015"/>
          <a:ext cx="822960" cy="711200"/>
        </a:xfrm>
        <a:prstGeom prst="rect">
          <a:avLst/>
        </a:prstGeom>
        <a:noFill/>
        <a:ln w="9525">
          <a:noFill/>
        </a:ln>
      </xdr:spPr>
    </xdr:pic>
    <xdr:clientData/>
  </xdr:twoCellAnchor>
  <xdr:twoCellAnchor editAs="oneCell">
    <xdr:from>
      <xdr:col>4</xdr:col>
      <xdr:colOff>108585</xdr:colOff>
      <xdr:row>742</xdr:row>
      <xdr:rowOff>12065</xdr:rowOff>
    </xdr:from>
    <xdr:to>
      <xdr:col>4</xdr:col>
      <xdr:colOff>963930</xdr:colOff>
      <xdr:row>742</xdr:row>
      <xdr:rowOff>723265</xdr:rowOff>
    </xdr:to>
    <xdr:pic>
      <xdr:nvPicPr>
        <xdr:cNvPr id="437" name="图片 12631" descr="file:///\\1VE3FSM7FNP2JB4\i3D\JB\报价图片\610281.jpg"/>
        <xdr:cNvPicPr>
          <a:picLocks noChangeAspect="1"/>
        </xdr:cNvPicPr>
      </xdr:nvPicPr>
      <xdr:blipFill>
        <a:blip r:embed="rId214"/>
        <a:stretch>
          <a:fillRect/>
        </a:stretch>
      </xdr:blipFill>
      <xdr:spPr>
        <a:xfrm>
          <a:off x="6926580" y="562857015"/>
          <a:ext cx="855345" cy="711200"/>
        </a:xfrm>
        <a:prstGeom prst="rect">
          <a:avLst/>
        </a:prstGeom>
        <a:noFill/>
        <a:ln w="9525">
          <a:noFill/>
        </a:ln>
      </xdr:spPr>
    </xdr:pic>
    <xdr:clientData/>
  </xdr:twoCellAnchor>
  <xdr:twoCellAnchor editAs="oneCell">
    <xdr:from>
      <xdr:col>4</xdr:col>
      <xdr:colOff>283845</xdr:colOff>
      <xdr:row>743</xdr:row>
      <xdr:rowOff>49530</xdr:rowOff>
    </xdr:from>
    <xdr:to>
      <xdr:col>4</xdr:col>
      <xdr:colOff>788670</xdr:colOff>
      <xdr:row>743</xdr:row>
      <xdr:rowOff>506730</xdr:rowOff>
    </xdr:to>
    <xdr:pic>
      <xdr:nvPicPr>
        <xdr:cNvPr id="438" name="图片 437"/>
        <xdr:cNvPicPr>
          <a:picLocks noChangeAspect="1"/>
        </xdr:cNvPicPr>
      </xdr:nvPicPr>
      <xdr:blipFill>
        <a:blip r:embed="rId278"/>
        <a:stretch>
          <a:fillRect/>
        </a:stretch>
      </xdr:blipFill>
      <xdr:spPr>
        <a:xfrm>
          <a:off x="7101840" y="563656480"/>
          <a:ext cx="504825" cy="457200"/>
        </a:xfrm>
        <a:prstGeom prst="rect">
          <a:avLst/>
        </a:prstGeom>
        <a:noFill/>
        <a:ln w="9525">
          <a:noFill/>
        </a:ln>
      </xdr:spPr>
    </xdr:pic>
    <xdr:clientData/>
  </xdr:twoCellAnchor>
  <xdr:twoCellAnchor editAs="oneCell">
    <xdr:from>
      <xdr:col>4</xdr:col>
      <xdr:colOff>104140</xdr:colOff>
      <xdr:row>744</xdr:row>
      <xdr:rowOff>38735</xdr:rowOff>
    </xdr:from>
    <xdr:to>
      <xdr:col>4</xdr:col>
      <xdr:colOff>969010</xdr:colOff>
      <xdr:row>744</xdr:row>
      <xdr:rowOff>699770</xdr:rowOff>
    </xdr:to>
    <xdr:pic>
      <xdr:nvPicPr>
        <xdr:cNvPr id="439" name="图片 723" descr="file:///\\1VE3FSM7FNP2JB4\i3D\JB\报价图片\111693.jpg"/>
        <xdr:cNvPicPr>
          <a:picLocks noChangeAspect="1"/>
        </xdr:cNvPicPr>
      </xdr:nvPicPr>
      <xdr:blipFill>
        <a:blip r:embed="rId232"/>
        <a:stretch>
          <a:fillRect/>
        </a:stretch>
      </xdr:blipFill>
      <xdr:spPr>
        <a:xfrm>
          <a:off x="6922135" y="564407685"/>
          <a:ext cx="864870" cy="661035"/>
        </a:xfrm>
        <a:prstGeom prst="rect">
          <a:avLst/>
        </a:prstGeom>
        <a:noFill/>
        <a:ln w="9525">
          <a:noFill/>
        </a:ln>
      </xdr:spPr>
    </xdr:pic>
    <xdr:clientData/>
  </xdr:twoCellAnchor>
  <xdr:twoCellAnchor editAs="oneCell">
    <xdr:from>
      <xdr:col>4</xdr:col>
      <xdr:colOff>190500</xdr:colOff>
      <xdr:row>745</xdr:row>
      <xdr:rowOff>123825</xdr:rowOff>
    </xdr:from>
    <xdr:to>
      <xdr:col>4</xdr:col>
      <xdr:colOff>882015</xdr:colOff>
      <xdr:row>745</xdr:row>
      <xdr:rowOff>669925</xdr:rowOff>
    </xdr:to>
    <xdr:pic>
      <xdr:nvPicPr>
        <xdr:cNvPr id="440" name="图片 439"/>
        <xdr:cNvPicPr>
          <a:picLocks noChangeAspect="1"/>
        </xdr:cNvPicPr>
      </xdr:nvPicPr>
      <xdr:blipFill>
        <a:blip r:embed="rId279"/>
        <a:stretch>
          <a:fillRect/>
        </a:stretch>
      </xdr:blipFill>
      <xdr:spPr>
        <a:xfrm>
          <a:off x="7008495" y="565254775"/>
          <a:ext cx="691515" cy="546100"/>
        </a:xfrm>
        <a:prstGeom prst="rect">
          <a:avLst/>
        </a:prstGeom>
        <a:noFill/>
        <a:ln w="9525">
          <a:noFill/>
        </a:ln>
      </xdr:spPr>
    </xdr:pic>
    <xdr:clientData/>
  </xdr:twoCellAnchor>
  <xdr:twoCellAnchor editAs="oneCell">
    <xdr:from>
      <xdr:col>4</xdr:col>
      <xdr:colOff>227965</xdr:colOff>
      <xdr:row>746</xdr:row>
      <xdr:rowOff>41910</xdr:rowOff>
    </xdr:from>
    <xdr:to>
      <xdr:col>4</xdr:col>
      <xdr:colOff>844550</xdr:colOff>
      <xdr:row>746</xdr:row>
      <xdr:rowOff>704215</xdr:rowOff>
    </xdr:to>
    <xdr:pic>
      <xdr:nvPicPr>
        <xdr:cNvPr id="441" name="图片 440"/>
        <xdr:cNvPicPr>
          <a:picLocks noChangeAspect="1"/>
        </xdr:cNvPicPr>
      </xdr:nvPicPr>
      <xdr:blipFill>
        <a:blip r:embed="rId280"/>
        <a:stretch>
          <a:fillRect/>
        </a:stretch>
      </xdr:blipFill>
      <xdr:spPr>
        <a:xfrm>
          <a:off x="7045960" y="565934860"/>
          <a:ext cx="616585" cy="662305"/>
        </a:xfrm>
        <a:prstGeom prst="rect">
          <a:avLst/>
        </a:prstGeom>
        <a:noFill/>
        <a:ln w="9525">
          <a:noFill/>
        </a:ln>
      </xdr:spPr>
    </xdr:pic>
    <xdr:clientData/>
  </xdr:twoCellAnchor>
  <xdr:twoCellAnchor editAs="oneCell">
    <xdr:from>
      <xdr:col>4</xdr:col>
      <xdr:colOff>215265</xdr:colOff>
      <xdr:row>747</xdr:row>
      <xdr:rowOff>90805</xdr:rowOff>
    </xdr:from>
    <xdr:to>
      <xdr:col>4</xdr:col>
      <xdr:colOff>857250</xdr:colOff>
      <xdr:row>747</xdr:row>
      <xdr:rowOff>684530</xdr:rowOff>
    </xdr:to>
    <xdr:pic>
      <xdr:nvPicPr>
        <xdr:cNvPr id="442" name="图片 441"/>
        <xdr:cNvPicPr>
          <a:picLocks noChangeAspect="1"/>
        </xdr:cNvPicPr>
      </xdr:nvPicPr>
      <xdr:blipFill>
        <a:blip r:embed="rId281"/>
        <a:stretch>
          <a:fillRect/>
        </a:stretch>
      </xdr:blipFill>
      <xdr:spPr>
        <a:xfrm>
          <a:off x="7033260" y="566745755"/>
          <a:ext cx="641985" cy="593725"/>
        </a:xfrm>
        <a:prstGeom prst="rect">
          <a:avLst/>
        </a:prstGeom>
        <a:noFill/>
        <a:ln w="9525">
          <a:noFill/>
        </a:ln>
      </xdr:spPr>
    </xdr:pic>
    <xdr:clientData/>
  </xdr:twoCellAnchor>
  <xdr:twoCellAnchor editAs="oneCell">
    <xdr:from>
      <xdr:col>4</xdr:col>
      <xdr:colOff>246380</xdr:colOff>
      <xdr:row>748</xdr:row>
      <xdr:rowOff>41910</xdr:rowOff>
    </xdr:from>
    <xdr:to>
      <xdr:col>4</xdr:col>
      <xdr:colOff>826135</xdr:colOff>
      <xdr:row>748</xdr:row>
      <xdr:rowOff>730250</xdr:rowOff>
    </xdr:to>
    <xdr:pic>
      <xdr:nvPicPr>
        <xdr:cNvPr id="443" name="图片 442"/>
        <xdr:cNvPicPr>
          <a:picLocks noChangeAspect="1"/>
        </xdr:cNvPicPr>
      </xdr:nvPicPr>
      <xdr:blipFill>
        <a:blip r:embed="rId282"/>
        <a:stretch>
          <a:fillRect/>
        </a:stretch>
      </xdr:blipFill>
      <xdr:spPr>
        <a:xfrm>
          <a:off x="7064375" y="567458860"/>
          <a:ext cx="579755" cy="688340"/>
        </a:xfrm>
        <a:prstGeom prst="rect">
          <a:avLst/>
        </a:prstGeom>
        <a:noFill/>
        <a:ln w="9525">
          <a:noFill/>
        </a:ln>
      </xdr:spPr>
    </xdr:pic>
    <xdr:clientData/>
  </xdr:twoCellAnchor>
  <xdr:twoCellAnchor editAs="oneCell">
    <xdr:from>
      <xdr:col>4</xdr:col>
      <xdr:colOff>104140</xdr:colOff>
      <xdr:row>749</xdr:row>
      <xdr:rowOff>20955</xdr:rowOff>
    </xdr:from>
    <xdr:to>
      <xdr:col>4</xdr:col>
      <xdr:colOff>969010</xdr:colOff>
      <xdr:row>749</xdr:row>
      <xdr:rowOff>714375</xdr:rowOff>
    </xdr:to>
    <xdr:pic>
      <xdr:nvPicPr>
        <xdr:cNvPr id="444" name="图片 12934" descr="file:///\\1VE3FSM7FNP2JB4\i3D\JB\报价图片\710838.jpg"/>
        <xdr:cNvPicPr>
          <a:picLocks noChangeAspect="1"/>
        </xdr:cNvPicPr>
      </xdr:nvPicPr>
      <xdr:blipFill>
        <a:blip r:embed="rId221"/>
        <a:stretch>
          <a:fillRect/>
        </a:stretch>
      </xdr:blipFill>
      <xdr:spPr>
        <a:xfrm>
          <a:off x="6922135" y="568199905"/>
          <a:ext cx="864870" cy="693420"/>
        </a:xfrm>
        <a:prstGeom prst="rect">
          <a:avLst/>
        </a:prstGeom>
        <a:noFill/>
        <a:ln w="9525">
          <a:noFill/>
        </a:ln>
      </xdr:spPr>
    </xdr:pic>
    <xdr:clientData/>
  </xdr:twoCellAnchor>
  <xdr:twoCellAnchor editAs="oneCell">
    <xdr:from>
      <xdr:col>4</xdr:col>
      <xdr:colOff>242570</xdr:colOff>
      <xdr:row>750</xdr:row>
      <xdr:rowOff>12065</xdr:rowOff>
    </xdr:from>
    <xdr:to>
      <xdr:col>4</xdr:col>
      <xdr:colOff>830580</xdr:colOff>
      <xdr:row>750</xdr:row>
      <xdr:rowOff>723265</xdr:rowOff>
    </xdr:to>
    <xdr:pic>
      <xdr:nvPicPr>
        <xdr:cNvPr id="445" name="图片 1378" descr="file:///\\1VE3FSM7FNP2JB4\i3D\JB\报价图片\113858.jpg"/>
        <xdr:cNvPicPr>
          <a:picLocks noChangeAspect="1"/>
        </xdr:cNvPicPr>
      </xdr:nvPicPr>
      <xdr:blipFill>
        <a:blip r:embed="rId283"/>
        <a:stretch>
          <a:fillRect/>
        </a:stretch>
      </xdr:blipFill>
      <xdr:spPr>
        <a:xfrm>
          <a:off x="7060565" y="568953015"/>
          <a:ext cx="588010" cy="711200"/>
        </a:xfrm>
        <a:prstGeom prst="rect">
          <a:avLst/>
        </a:prstGeom>
        <a:noFill/>
        <a:ln w="9525">
          <a:noFill/>
        </a:ln>
      </xdr:spPr>
    </xdr:pic>
    <xdr:clientData/>
  </xdr:twoCellAnchor>
  <xdr:twoCellAnchor editAs="oneCell">
    <xdr:from>
      <xdr:col>4</xdr:col>
      <xdr:colOff>106680</xdr:colOff>
      <xdr:row>765</xdr:row>
      <xdr:rowOff>0</xdr:rowOff>
    </xdr:from>
    <xdr:to>
      <xdr:col>4</xdr:col>
      <xdr:colOff>962025</xdr:colOff>
      <xdr:row>765</xdr:row>
      <xdr:rowOff>711200</xdr:rowOff>
    </xdr:to>
    <xdr:pic>
      <xdr:nvPicPr>
        <xdr:cNvPr id="446" name="图片 12707" descr="file:///\\1VE3FSM7FNP2JB4\i3D\JB\报价图片\710001.jpg"/>
        <xdr:cNvPicPr>
          <a:picLocks noChangeAspect="1"/>
        </xdr:cNvPicPr>
      </xdr:nvPicPr>
      <xdr:blipFill>
        <a:blip r:embed="rId284"/>
        <a:stretch>
          <a:fillRect/>
        </a:stretch>
      </xdr:blipFill>
      <xdr:spPr>
        <a:xfrm>
          <a:off x="6924675" y="580370950"/>
          <a:ext cx="855345" cy="711200"/>
        </a:xfrm>
        <a:prstGeom prst="rect">
          <a:avLst/>
        </a:prstGeom>
        <a:noFill/>
        <a:ln w="9525">
          <a:noFill/>
        </a:ln>
      </xdr:spPr>
    </xdr:pic>
    <xdr:clientData/>
  </xdr:twoCellAnchor>
  <xdr:twoCellAnchor editAs="oneCell">
    <xdr:from>
      <xdr:col>4</xdr:col>
      <xdr:colOff>350520</xdr:colOff>
      <xdr:row>767</xdr:row>
      <xdr:rowOff>66040</xdr:rowOff>
    </xdr:from>
    <xdr:to>
      <xdr:col>4</xdr:col>
      <xdr:colOff>721995</xdr:colOff>
      <xdr:row>767</xdr:row>
      <xdr:rowOff>670560</xdr:rowOff>
    </xdr:to>
    <xdr:pic>
      <xdr:nvPicPr>
        <xdr:cNvPr id="447" name="图片 446"/>
        <xdr:cNvPicPr>
          <a:picLocks noChangeAspect="1"/>
        </xdr:cNvPicPr>
      </xdr:nvPicPr>
      <xdr:blipFill>
        <a:blip r:embed="rId285"/>
        <a:stretch>
          <a:fillRect/>
        </a:stretch>
      </xdr:blipFill>
      <xdr:spPr>
        <a:xfrm>
          <a:off x="7168515" y="581960990"/>
          <a:ext cx="371475" cy="604520"/>
        </a:xfrm>
        <a:prstGeom prst="rect">
          <a:avLst/>
        </a:prstGeom>
        <a:noFill/>
        <a:ln w="9525">
          <a:noFill/>
        </a:ln>
      </xdr:spPr>
    </xdr:pic>
    <xdr:clientData/>
  </xdr:twoCellAnchor>
  <xdr:twoCellAnchor editAs="oneCell">
    <xdr:from>
      <xdr:col>4</xdr:col>
      <xdr:colOff>104775</xdr:colOff>
      <xdr:row>768</xdr:row>
      <xdr:rowOff>29845</xdr:rowOff>
    </xdr:from>
    <xdr:to>
      <xdr:col>4</xdr:col>
      <xdr:colOff>968375</xdr:colOff>
      <xdr:row>768</xdr:row>
      <xdr:rowOff>705485</xdr:rowOff>
    </xdr:to>
    <xdr:pic>
      <xdr:nvPicPr>
        <xdr:cNvPr id="448" name="图片 12858" descr="file:///\\1VE3FSM7FNP2JB4\i3D\JB\报价图片\710639.jpg"/>
        <xdr:cNvPicPr>
          <a:picLocks noChangeAspect="1"/>
        </xdr:cNvPicPr>
      </xdr:nvPicPr>
      <xdr:blipFill>
        <a:blip r:embed="rId286"/>
        <a:stretch>
          <a:fillRect/>
        </a:stretch>
      </xdr:blipFill>
      <xdr:spPr>
        <a:xfrm>
          <a:off x="6922770" y="582686795"/>
          <a:ext cx="863600" cy="675640"/>
        </a:xfrm>
        <a:prstGeom prst="rect">
          <a:avLst/>
        </a:prstGeom>
        <a:noFill/>
        <a:ln w="9525">
          <a:noFill/>
        </a:ln>
      </xdr:spPr>
    </xdr:pic>
    <xdr:clientData/>
  </xdr:twoCellAnchor>
  <xdr:twoCellAnchor editAs="oneCell">
    <xdr:from>
      <xdr:col>4</xdr:col>
      <xdr:colOff>138430</xdr:colOff>
      <xdr:row>769</xdr:row>
      <xdr:rowOff>132715</xdr:rowOff>
    </xdr:from>
    <xdr:to>
      <xdr:col>4</xdr:col>
      <xdr:colOff>934085</xdr:colOff>
      <xdr:row>769</xdr:row>
      <xdr:rowOff>447675</xdr:rowOff>
    </xdr:to>
    <xdr:pic>
      <xdr:nvPicPr>
        <xdr:cNvPr id="449" name="图片 448"/>
        <xdr:cNvPicPr>
          <a:picLocks noChangeAspect="1"/>
        </xdr:cNvPicPr>
      </xdr:nvPicPr>
      <xdr:blipFill>
        <a:blip r:embed="rId287"/>
        <a:stretch>
          <a:fillRect/>
        </a:stretch>
      </xdr:blipFill>
      <xdr:spPr>
        <a:xfrm>
          <a:off x="6956425" y="583551665"/>
          <a:ext cx="795655" cy="314960"/>
        </a:xfrm>
        <a:prstGeom prst="rect">
          <a:avLst/>
        </a:prstGeom>
        <a:noFill/>
        <a:ln w="9525">
          <a:noFill/>
        </a:ln>
      </xdr:spPr>
    </xdr:pic>
    <xdr:clientData/>
  </xdr:twoCellAnchor>
  <xdr:twoCellAnchor editAs="oneCell">
    <xdr:from>
      <xdr:col>4</xdr:col>
      <xdr:colOff>333375</xdr:colOff>
      <xdr:row>770</xdr:row>
      <xdr:rowOff>123825</xdr:rowOff>
    </xdr:from>
    <xdr:to>
      <xdr:col>4</xdr:col>
      <xdr:colOff>739140</xdr:colOff>
      <xdr:row>770</xdr:row>
      <xdr:rowOff>688975</xdr:rowOff>
    </xdr:to>
    <xdr:pic>
      <xdr:nvPicPr>
        <xdr:cNvPr id="450" name="图片 449"/>
        <xdr:cNvPicPr>
          <a:picLocks noChangeAspect="1"/>
        </xdr:cNvPicPr>
      </xdr:nvPicPr>
      <xdr:blipFill>
        <a:blip r:embed="rId288"/>
        <a:stretch>
          <a:fillRect/>
        </a:stretch>
      </xdr:blipFill>
      <xdr:spPr>
        <a:xfrm>
          <a:off x="7151370" y="584304775"/>
          <a:ext cx="405765" cy="565150"/>
        </a:xfrm>
        <a:prstGeom prst="rect">
          <a:avLst/>
        </a:prstGeom>
        <a:noFill/>
        <a:ln w="9525">
          <a:noFill/>
        </a:ln>
      </xdr:spPr>
    </xdr:pic>
    <xdr:clientData/>
  </xdr:twoCellAnchor>
  <xdr:twoCellAnchor editAs="oneCell">
    <xdr:from>
      <xdr:col>4</xdr:col>
      <xdr:colOff>141605</xdr:colOff>
      <xdr:row>771</xdr:row>
      <xdr:rowOff>107315</xdr:rowOff>
    </xdr:from>
    <xdr:to>
      <xdr:col>4</xdr:col>
      <xdr:colOff>931545</xdr:colOff>
      <xdr:row>771</xdr:row>
      <xdr:rowOff>607695</xdr:rowOff>
    </xdr:to>
    <xdr:pic>
      <xdr:nvPicPr>
        <xdr:cNvPr id="451" name="图片 450"/>
        <xdr:cNvPicPr>
          <a:picLocks noChangeAspect="1"/>
        </xdr:cNvPicPr>
      </xdr:nvPicPr>
      <xdr:blipFill>
        <a:blip r:embed="rId289"/>
        <a:stretch>
          <a:fillRect/>
        </a:stretch>
      </xdr:blipFill>
      <xdr:spPr>
        <a:xfrm>
          <a:off x="6959600" y="585050265"/>
          <a:ext cx="789940" cy="500380"/>
        </a:xfrm>
        <a:prstGeom prst="rect">
          <a:avLst/>
        </a:prstGeom>
        <a:noFill/>
        <a:ln w="9525">
          <a:noFill/>
        </a:ln>
      </xdr:spPr>
    </xdr:pic>
    <xdr:clientData/>
  </xdr:twoCellAnchor>
  <xdr:twoCellAnchor editAs="oneCell">
    <xdr:from>
      <xdr:col>4</xdr:col>
      <xdr:colOff>300355</xdr:colOff>
      <xdr:row>772</xdr:row>
      <xdr:rowOff>41910</xdr:rowOff>
    </xdr:from>
    <xdr:to>
      <xdr:col>4</xdr:col>
      <xdr:colOff>772795</xdr:colOff>
      <xdr:row>772</xdr:row>
      <xdr:rowOff>674370</xdr:rowOff>
    </xdr:to>
    <xdr:pic>
      <xdr:nvPicPr>
        <xdr:cNvPr id="452" name="图片 451"/>
        <xdr:cNvPicPr>
          <a:picLocks noChangeAspect="1"/>
        </xdr:cNvPicPr>
      </xdr:nvPicPr>
      <xdr:blipFill>
        <a:blip r:embed="rId290"/>
        <a:stretch>
          <a:fillRect/>
        </a:stretch>
      </xdr:blipFill>
      <xdr:spPr>
        <a:xfrm>
          <a:off x="7118350" y="585746860"/>
          <a:ext cx="472440" cy="632460"/>
        </a:xfrm>
        <a:prstGeom prst="rect">
          <a:avLst/>
        </a:prstGeom>
        <a:noFill/>
        <a:ln w="9525">
          <a:noFill/>
        </a:ln>
      </xdr:spPr>
    </xdr:pic>
    <xdr:clientData/>
  </xdr:twoCellAnchor>
  <xdr:twoCellAnchor editAs="oneCell">
    <xdr:from>
      <xdr:col>4</xdr:col>
      <xdr:colOff>309245</xdr:colOff>
      <xdr:row>773</xdr:row>
      <xdr:rowOff>157480</xdr:rowOff>
    </xdr:from>
    <xdr:to>
      <xdr:col>4</xdr:col>
      <xdr:colOff>763270</xdr:colOff>
      <xdr:row>773</xdr:row>
      <xdr:rowOff>660400</xdr:rowOff>
    </xdr:to>
    <xdr:pic>
      <xdr:nvPicPr>
        <xdr:cNvPr id="453" name="图片 452"/>
        <xdr:cNvPicPr>
          <a:picLocks noChangeAspect="1"/>
        </xdr:cNvPicPr>
      </xdr:nvPicPr>
      <xdr:blipFill>
        <a:blip r:embed="rId291"/>
        <a:stretch>
          <a:fillRect/>
        </a:stretch>
      </xdr:blipFill>
      <xdr:spPr>
        <a:xfrm>
          <a:off x="7127240" y="586624430"/>
          <a:ext cx="454025" cy="502920"/>
        </a:xfrm>
        <a:prstGeom prst="rect">
          <a:avLst/>
        </a:prstGeom>
        <a:noFill/>
        <a:ln w="9525">
          <a:noFill/>
        </a:ln>
      </xdr:spPr>
    </xdr:pic>
    <xdr:clientData/>
  </xdr:twoCellAnchor>
  <xdr:twoCellAnchor editAs="oneCell">
    <xdr:from>
      <xdr:col>4</xdr:col>
      <xdr:colOff>213995</xdr:colOff>
      <xdr:row>774</xdr:row>
      <xdr:rowOff>12065</xdr:rowOff>
    </xdr:from>
    <xdr:to>
      <xdr:col>4</xdr:col>
      <xdr:colOff>859155</xdr:colOff>
      <xdr:row>774</xdr:row>
      <xdr:rowOff>723265</xdr:rowOff>
    </xdr:to>
    <xdr:pic>
      <xdr:nvPicPr>
        <xdr:cNvPr id="454" name="图片 12621" descr="file:///\\1VE3FSM7FNP2JB4\i3D\JB\报价图片\610241.jpg"/>
        <xdr:cNvPicPr>
          <a:picLocks noChangeAspect="1"/>
        </xdr:cNvPicPr>
      </xdr:nvPicPr>
      <xdr:blipFill>
        <a:blip r:embed="rId292"/>
        <a:stretch>
          <a:fillRect/>
        </a:stretch>
      </xdr:blipFill>
      <xdr:spPr>
        <a:xfrm>
          <a:off x="7031990" y="587241015"/>
          <a:ext cx="645160" cy="711200"/>
        </a:xfrm>
        <a:prstGeom prst="rect">
          <a:avLst/>
        </a:prstGeom>
        <a:noFill/>
        <a:ln w="9525">
          <a:noFill/>
        </a:ln>
      </xdr:spPr>
    </xdr:pic>
    <xdr:clientData/>
  </xdr:twoCellAnchor>
  <xdr:twoCellAnchor editAs="oneCell">
    <xdr:from>
      <xdr:col>4</xdr:col>
      <xdr:colOff>265430</xdr:colOff>
      <xdr:row>775</xdr:row>
      <xdr:rowOff>116205</xdr:rowOff>
    </xdr:from>
    <xdr:to>
      <xdr:col>4</xdr:col>
      <xdr:colOff>807720</xdr:colOff>
      <xdr:row>775</xdr:row>
      <xdr:rowOff>702945</xdr:rowOff>
    </xdr:to>
    <xdr:pic>
      <xdr:nvPicPr>
        <xdr:cNvPr id="455" name="图片 454"/>
        <xdr:cNvPicPr>
          <a:picLocks noChangeAspect="1"/>
        </xdr:cNvPicPr>
      </xdr:nvPicPr>
      <xdr:blipFill>
        <a:blip r:embed="rId293"/>
        <a:stretch>
          <a:fillRect/>
        </a:stretch>
      </xdr:blipFill>
      <xdr:spPr>
        <a:xfrm>
          <a:off x="7083425" y="588107155"/>
          <a:ext cx="542290" cy="586740"/>
        </a:xfrm>
        <a:prstGeom prst="rect">
          <a:avLst/>
        </a:prstGeom>
        <a:noFill/>
        <a:ln w="9525">
          <a:noFill/>
        </a:ln>
      </xdr:spPr>
    </xdr:pic>
    <xdr:clientData/>
  </xdr:twoCellAnchor>
  <xdr:twoCellAnchor editAs="oneCell">
    <xdr:from>
      <xdr:col>4</xdr:col>
      <xdr:colOff>104140</xdr:colOff>
      <xdr:row>776</xdr:row>
      <xdr:rowOff>100965</xdr:rowOff>
    </xdr:from>
    <xdr:to>
      <xdr:col>4</xdr:col>
      <xdr:colOff>969010</xdr:colOff>
      <xdr:row>776</xdr:row>
      <xdr:rowOff>636905</xdr:rowOff>
    </xdr:to>
    <xdr:pic>
      <xdr:nvPicPr>
        <xdr:cNvPr id="456" name="图片 12897" descr="file:///\\1VE3FSM7FNP2JB4\i3D\JB\报价图片\710748.jpg"/>
        <xdr:cNvPicPr>
          <a:picLocks noChangeAspect="1"/>
        </xdr:cNvPicPr>
      </xdr:nvPicPr>
      <xdr:blipFill>
        <a:blip r:embed="rId294"/>
        <a:stretch>
          <a:fillRect/>
        </a:stretch>
      </xdr:blipFill>
      <xdr:spPr>
        <a:xfrm>
          <a:off x="6922135" y="588853915"/>
          <a:ext cx="864870" cy="535940"/>
        </a:xfrm>
        <a:prstGeom prst="rect">
          <a:avLst/>
        </a:prstGeom>
        <a:noFill/>
        <a:ln w="9525">
          <a:noFill/>
        </a:ln>
      </xdr:spPr>
    </xdr:pic>
    <xdr:clientData/>
  </xdr:twoCellAnchor>
  <xdr:twoCellAnchor editAs="oneCell">
    <xdr:from>
      <xdr:col>4</xdr:col>
      <xdr:colOff>104140</xdr:colOff>
      <xdr:row>777</xdr:row>
      <xdr:rowOff>44450</xdr:rowOff>
    </xdr:from>
    <xdr:to>
      <xdr:col>4</xdr:col>
      <xdr:colOff>969010</xdr:colOff>
      <xdr:row>777</xdr:row>
      <xdr:rowOff>693420</xdr:rowOff>
    </xdr:to>
    <xdr:pic>
      <xdr:nvPicPr>
        <xdr:cNvPr id="457" name="图片 12899" descr="file:///\\1VE3FSM7FNP2JB4\i3D\JB\报价图片\710754.jpg"/>
        <xdr:cNvPicPr>
          <a:picLocks noChangeAspect="1"/>
        </xdr:cNvPicPr>
      </xdr:nvPicPr>
      <xdr:blipFill>
        <a:blip r:embed="rId295"/>
        <a:stretch>
          <a:fillRect/>
        </a:stretch>
      </xdr:blipFill>
      <xdr:spPr>
        <a:xfrm>
          <a:off x="6922135" y="589559400"/>
          <a:ext cx="864870" cy="648970"/>
        </a:xfrm>
        <a:prstGeom prst="rect">
          <a:avLst/>
        </a:prstGeom>
        <a:noFill/>
        <a:ln w="9525">
          <a:noFill/>
        </a:ln>
      </xdr:spPr>
    </xdr:pic>
    <xdr:clientData/>
  </xdr:twoCellAnchor>
  <xdr:twoCellAnchor editAs="oneCell">
    <xdr:from>
      <xdr:col>4</xdr:col>
      <xdr:colOff>125095</xdr:colOff>
      <xdr:row>778</xdr:row>
      <xdr:rowOff>12065</xdr:rowOff>
    </xdr:from>
    <xdr:to>
      <xdr:col>4</xdr:col>
      <xdr:colOff>948055</xdr:colOff>
      <xdr:row>778</xdr:row>
      <xdr:rowOff>723265</xdr:rowOff>
    </xdr:to>
    <xdr:pic>
      <xdr:nvPicPr>
        <xdr:cNvPr id="458" name="图片 12671" descr="file:///\\1VE3FSM7FNP2JB4\i3D\JB\报价图片\610462.jpg"/>
        <xdr:cNvPicPr>
          <a:picLocks noChangeAspect="1"/>
        </xdr:cNvPicPr>
      </xdr:nvPicPr>
      <xdr:blipFill>
        <a:blip r:embed="rId255"/>
        <a:stretch>
          <a:fillRect/>
        </a:stretch>
      </xdr:blipFill>
      <xdr:spPr>
        <a:xfrm>
          <a:off x="6943090" y="590289015"/>
          <a:ext cx="822960" cy="711200"/>
        </a:xfrm>
        <a:prstGeom prst="rect">
          <a:avLst/>
        </a:prstGeom>
        <a:noFill/>
        <a:ln w="9525">
          <a:noFill/>
        </a:ln>
      </xdr:spPr>
    </xdr:pic>
    <xdr:clientData/>
  </xdr:twoCellAnchor>
  <xdr:twoCellAnchor editAs="oneCell">
    <xdr:from>
      <xdr:col>4</xdr:col>
      <xdr:colOff>269240</xdr:colOff>
      <xdr:row>779</xdr:row>
      <xdr:rowOff>74295</xdr:rowOff>
    </xdr:from>
    <xdr:to>
      <xdr:col>4</xdr:col>
      <xdr:colOff>803275</xdr:colOff>
      <xdr:row>779</xdr:row>
      <xdr:rowOff>728345</xdr:rowOff>
    </xdr:to>
    <xdr:pic>
      <xdr:nvPicPr>
        <xdr:cNvPr id="459" name="图片 458"/>
        <xdr:cNvPicPr>
          <a:picLocks noChangeAspect="1"/>
        </xdr:cNvPicPr>
      </xdr:nvPicPr>
      <xdr:blipFill>
        <a:blip r:embed="rId296"/>
        <a:stretch>
          <a:fillRect/>
        </a:stretch>
      </xdr:blipFill>
      <xdr:spPr>
        <a:xfrm>
          <a:off x="7087235" y="591113245"/>
          <a:ext cx="534035" cy="654050"/>
        </a:xfrm>
        <a:prstGeom prst="rect">
          <a:avLst/>
        </a:prstGeom>
        <a:noFill/>
        <a:ln w="9525">
          <a:noFill/>
        </a:ln>
      </xdr:spPr>
    </xdr:pic>
    <xdr:clientData/>
  </xdr:twoCellAnchor>
  <xdr:twoCellAnchor editAs="oneCell">
    <xdr:from>
      <xdr:col>4</xdr:col>
      <xdr:colOff>210185</xdr:colOff>
      <xdr:row>780</xdr:row>
      <xdr:rowOff>12065</xdr:rowOff>
    </xdr:from>
    <xdr:to>
      <xdr:col>4</xdr:col>
      <xdr:colOff>862330</xdr:colOff>
      <xdr:row>780</xdr:row>
      <xdr:rowOff>723265</xdr:rowOff>
    </xdr:to>
    <xdr:pic>
      <xdr:nvPicPr>
        <xdr:cNvPr id="460" name="图片 12859" descr="file:///\\1VE3FSM7FNP2JB4\i3D\JB\报价图片\710650.jpg"/>
        <xdr:cNvPicPr>
          <a:picLocks noChangeAspect="1"/>
        </xdr:cNvPicPr>
      </xdr:nvPicPr>
      <xdr:blipFill>
        <a:blip r:embed="rId297"/>
        <a:stretch>
          <a:fillRect/>
        </a:stretch>
      </xdr:blipFill>
      <xdr:spPr>
        <a:xfrm>
          <a:off x="7028180" y="591813015"/>
          <a:ext cx="652145" cy="711200"/>
        </a:xfrm>
        <a:prstGeom prst="rect">
          <a:avLst/>
        </a:prstGeom>
        <a:noFill/>
        <a:ln w="9525">
          <a:noFill/>
        </a:ln>
      </xdr:spPr>
    </xdr:pic>
    <xdr:clientData/>
  </xdr:twoCellAnchor>
  <xdr:twoCellAnchor editAs="oneCell">
    <xdr:from>
      <xdr:col>4</xdr:col>
      <xdr:colOff>210185</xdr:colOff>
      <xdr:row>781</xdr:row>
      <xdr:rowOff>12065</xdr:rowOff>
    </xdr:from>
    <xdr:to>
      <xdr:col>4</xdr:col>
      <xdr:colOff>862330</xdr:colOff>
      <xdr:row>781</xdr:row>
      <xdr:rowOff>723265</xdr:rowOff>
    </xdr:to>
    <xdr:pic>
      <xdr:nvPicPr>
        <xdr:cNvPr id="461" name="图片 12860" descr="file:///\\1VE3FSM7FNP2JB4\i3D\JB\报价图片\710650.jpg"/>
        <xdr:cNvPicPr>
          <a:picLocks noChangeAspect="1"/>
        </xdr:cNvPicPr>
      </xdr:nvPicPr>
      <xdr:blipFill>
        <a:blip r:embed="rId297"/>
        <a:stretch>
          <a:fillRect/>
        </a:stretch>
      </xdr:blipFill>
      <xdr:spPr>
        <a:xfrm>
          <a:off x="7028180" y="592575015"/>
          <a:ext cx="652145" cy="711200"/>
        </a:xfrm>
        <a:prstGeom prst="rect">
          <a:avLst/>
        </a:prstGeom>
        <a:noFill/>
        <a:ln w="9525">
          <a:noFill/>
        </a:ln>
      </xdr:spPr>
    </xdr:pic>
    <xdr:clientData/>
  </xdr:twoCellAnchor>
  <xdr:twoCellAnchor editAs="oneCell">
    <xdr:from>
      <xdr:col>4</xdr:col>
      <xdr:colOff>233045</xdr:colOff>
      <xdr:row>793</xdr:row>
      <xdr:rowOff>104775</xdr:rowOff>
    </xdr:from>
    <xdr:to>
      <xdr:col>4</xdr:col>
      <xdr:colOff>839470</xdr:colOff>
      <xdr:row>793</xdr:row>
      <xdr:rowOff>713740</xdr:rowOff>
    </xdr:to>
    <xdr:pic>
      <xdr:nvPicPr>
        <xdr:cNvPr id="462" name="图片 461"/>
        <xdr:cNvPicPr>
          <a:picLocks noChangeAspect="1"/>
        </xdr:cNvPicPr>
      </xdr:nvPicPr>
      <xdr:blipFill>
        <a:blip r:embed="rId298"/>
        <a:stretch>
          <a:fillRect/>
        </a:stretch>
      </xdr:blipFill>
      <xdr:spPr>
        <a:xfrm>
          <a:off x="7051040" y="601811725"/>
          <a:ext cx="606425" cy="608965"/>
        </a:xfrm>
        <a:prstGeom prst="rect">
          <a:avLst/>
        </a:prstGeom>
        <a:noFill/>
        <a:ln w="9525">
          <a:noFill/>
        </a:ln>
      </xdr:spPr>
    </xdr:pic>
    <xdr:clientData/>
  </xdr:twoCellAnchor>
  <xdr:twoCellAnchor editAs="oneCell">
    <xdr:from>
      <xdr:col>4</xdr:col>
      <xdr:colOff>104140</xdr:colOff>
      <xdr:row>795</xdr:row>
      <xdr:rowOff>86995</xdr:rowOff>
    </xdr:from>
    <xdr:to>
      <xdr:col>4</xdr:col>
      <xdr:colOff>969010</xdr:colOff>
      <xdr:row>795</xdr:row>
      <xdr:rowOff>697230</xdr:rowOff>
    </xdr:to>
    <xdr:pic>
      <xdr:nvPicPr>
        <xdr:cNvPr id="463" name="图片 12212" descr="file:///\\1VE3FSM7FNP2JB4\i3D\JB\报价图片\521301.jpg"/>
        <xdr:cNvPicPr>
          <a:picLocks noChangeAspect="1"/>
        </xdr:cNvPicPr>
      </xdr:nvPicPr>
      <xdr:blipFill>
        <a:blip r:embed="rId299"/>
        <a:stretch>
          <a:fillRect/>
        </a:stretch>
      </xdr:blipFill>
      <xdr:spPr>
        <a:xfrm>
          <a:off x="6922135" y="603317945"/>
          <a:ext cx="864870" cy="610235"/>
        </a:xfrm>
        <a:prstGeom prst="rect">
          <a:avLst/>
        </a:prstGeom>
        <a:noFill/>
        <a:ln w="9525">
          <a:noFill/>
        </a:ln>
      </xdr:spPr>
    </xdr:pic>
    <xdr:clientData/>
  </xdr:twoCellAnchor>
  <xdr:twoCellAnchor editAs="oneCell">
    <xdr:from>
      <xdr:col>4</xdr:col>
      <xdr:colOff>104140</xdr:colOff>
      <xdr:row>796</xdr:row>
      <xdr:rowOff>92075</xdr:rowOff>
    </xdr:from>
    <xdr:to>
      <xdr:col>4</xdr:col>
      <xdr:colOff>969010</xdr:colOff>
      <xdr:row>796</xdr:row>
      <xdr:rowOff>643255</xdr:rowOff>
    </xdr:to>
    <xdr:pic>
      <xdr:nvPicPr>
        <xdr:cNvPr id="464" name="图片 12196" descr="file:///\\1VE3FSM7FNP2JB4\i3D\JB\报价图片\521260.jpg"/>
        <xdr:cNvPicPr>
          <a:picLocks noChangeAspect="1"/>
        </xdr:cNvPicPr>
      </xdr:nvPicPr>
      <xdr:blipFill>
        <a:blip r:embed="rId300"/>
        <a:stretch>
          <a:fillRect/>
        </a:stretch>
      </xdr:blipFill>
      <xdr:spPr>
        <a:xfrm>
          <a:off x="6922135" y="604085025"/>
          <a:ext cx="864870" cy="551180"/>
        </a:xfrm>
        <a:prstGeom prst="rect">
          <a:avLst/>
        </a:prstGeom>
        <a:noFill/>
        <a:ln w="9525">
          <a:noFill/>
        </a:ln>
      </xdr:spPr>
    </xdr:pic>
    <xdr:clientData/>
  </xdr:twoCellAnchor>
  <xdr:twoCellAnchor editAs="oneCell">
    <xdr:from>
      <xdr:col>4</xdr:col>
      <xdr:colOff>104140</xdr:colOff>
      <xdr:row>805</xdr:row>
      <xdr:rowOff>118745</xdr:rowOff>
    </xdr:from>
    <xdr:to>
      <xdr:col>4</xdr:col>
      <xdr:colOff>969010</xdr:colOff>
      <xdr:row>806</xdr:row>
      <xdr:rowOff>3175</xdr:rowOff>
    </xdr:to>
    <xdr:pic>
      <xdr:nvPicPr>
        <xdr:cNvPr id="465" name="图片 12211" descr="file:///\\1VE3FSM7FNP2JB4\i3D\JB\报价图片\521297.jpg"/>
        <xdr:cNvPicPr>
          <a:picLocks noChangeAspect="1"/>
        </xdr:cNvPicPr>
      </xdr:nvPicPr>
      <xdr:blipFill>
        <a:blip r:embed="rId301"/>
        <a:stretch>
          <a:fillRect/>
        </a:stretch>
      </xdr:blipFill>
      <xdr:spPr>
        <a:xfrm>
          <a:off x="6922135" y="610969695"/>
          <a:ext cx="864870" cy="646430"/>
        </a:xfrm>
        <a:prstGeom prst="rect">
          <a:avLst/>
        </a:prstGeom>
        <a:noFill/>
        <a:ln w="9525">
          <a:noFill/>
        </a:ln>
      </xdr:spPr>
    </xdr:pic>
    <xdr:clientData/>
  </xdr:twoCellAnchor>
  <xdr:twoCellAnchor editAs="oneCell">
    <xdr:from>
      <xdr:col>4</xdr:col>
      <xdr:colOff>104140</xdr:colOff>
      <xdr:row>806</xdr:row>
      <xdr:rowOff>83185</xdr:rowOff>
    </xdr:from>
    <xdr:to>
      <xdr:col>4</xdr:col>
      <xdr:colOff>969010</xdr:colOff>
      <xdr:row>806</xdr:row>
      <xdr:rowOff>654685</xdr:rowOff>
    </xdr:to>
    <xdr:pic>
      <xdr:nvPicPr>
        <xdr:cNvPr id="466" name="图片 12195" descr="file:///\\1VE3FSM7FNP2JB4\i3D\JB\报价图片\521258.jpg"/>
        <xdr:cNvPicPr>
          <a:picLocks noChangeAspect="1"/>
        </xdr:cNvPicPr>
      </xdr:nvPicPr>
      <xdr:blipFill>
        <a:blip r:embed="rId302"/>
        <a:stretch>
          <a:fillRect/>
        </a:stretch>
      </xdr:blipFill>
      <xdr:spPr>
        <a:xfrm>
          <a:off x="6922135" y="611696135"/>
          <a:ext cx="864870" cy="571500"/>
        </a:xfrm>
        <a:prstGeom prst="rect">
          <a:avLst/>
        </a:prstGeom>
        <a:noFill/>
        <a:ln w="9525">
          <a:noFill/>
        </a:ln>
      </xdr:spPr>
    </xdr:pic>
    <xdr:clientData/>
  </xdr:twoCellAnchor>
  <xdr:twoCellAnchor editAs="oneCell">
    <xdr:from>
      <xdr:col>4</xdr:col>
      <xdr:colOff>196215</xdr:colOff>
      <xdr:row>807</xdr:row>
      <xdr:rowOff>12065</xdr:rowOff>
    </xdr:from>
    <xdr:to>
      <xdr:col>4</xdr:col>
      <xdr:colOff>876935</xdr:colOff>
      <xdr:row>807</xdr:row>
      <xdr:rowOff>723265</xdr:rowOff>
    </xdr:to>
    <xdr:pic>
      <xdr:nvPicPr>
        <xdr:cNvPr id="467" name="图片 12615" descr="file:///\\1VE3FSM7FNP2JB4\i3D\JB\报价图片\610226.jpg"/>
        <xdr:cNvPicPr>
          <a:picLocks noChangeAspect="1"/>
        </xdr:cNvPicPr>
      </xdr:nvPicPr>
      <xdr:blipFill>
        <a:blip r:embed="rId215"/>
        <a:stretch>
          <a:fillRect/>
        </a:stretch>
      </xdr:blipFill>
      <xdr:spPr>
        <a:xfrm>
          <a:off x="7014210" y="612387015"/>
          <a:ext cx="680720" cy="711200"/>
        </a:xfrm>
        <a:prstGeom prst="rect">
          <a:avLst/>
        </a:prstGeom>
        <a:noFill/>
        <a:ln w="9525">
          <a:noFill/>
        </a:ln>
      </xdr:spPr>
    </xdr:pic>
    <xdr:clientData/>
  </xdr:twoCellAnchor>
  <xdr:twoCellAnchor editAs="oneCell">
    <xdr:from>
      <xdr:col>4</xdr:col>
      <xdr:colOff>294005</xdr:colOff>
      <xdr:row>808</xdr:row>
      <xdr:rowOff>149225</xdr:rowOff>
    </xdr:from>
    <xdr:to>
      <xdr:col>4</xdr:col>
      <xdr:colOff>779145</xdr:colOff>
      <xdr:row>808</xdr:row>
      <xdr:rowOff>653415</xdr:rowOff>
    </xdr:to>
    <xdr:pic>
      <xdr:nvPicPr>
        <xdr:cNvPr id="468" name="图片 467"/>
        <xdr:cNvPicPr>
          <a:picLocks noChangeAspect="1"/>
        </xdr:cNvPicPr>
      </xdr:nvPicPr>
      <xdr:blipFill>
        <a:blip r:embed="rId303"/>
        <a:stretch>
          <a:fillRect/>
        </a:stretch>
      </xdr:blipFill>
      <xdr:spPr>
        <a:xfrm>
          <a:off x="7112000" y="613286175"/>
          <a:ext cx="485140" cy="504190"/>
        </a:xfrm>
        <a:prstGeom prst="rect">
          <a:avLst/>
        </a:prstGeom>
        <a:noFill/>
        <a:ln w="9525">
          <a:noFill/>
        </a:ln>
      </xdr:spPr>
    </xdr:pic>
    <xdr:clientData/>
  </xdr:twoCellAnchor>
  <xdr:twoCellAnchor editAs="oneCell">
    <xdr:from>
      <xdr:col>4</xdr:col>
      <xdr:colOff>104140</xdr:colOff>
      <xdr:row>809</xdr:row>
      <xdr:rowOff>41910</xdr:rowOff>
    </xdr:from>
    <xdr:to>
      <xdr:col>4</xdr:col>
      <xdr:colOff>969010</xdr:colOff>
      <xdr:row>809</xdr:row>
      <xdr:rowOff>693420</xdr:rowOff>
    </xdr:to>
    <xdr:pic>
      <xdr:nvPicPr>
        <xdr:cNvPr id="469" name="图片 12194" descr="file:///\\1VE3FSM7FNP2JB4\i3D\JB\报价图片\521256.jpg"/>
        <xdr:cNvPicPr>
          <a:picLocks noChangeAspect="1"/>
        </xdr:cNvPicPr>
      </xdr:nvPicPr>
      <xdr:blipFill>
        <a:blip r:embed="rId304"/>
        <a:stretch>
          <a:fillRect/>
        </a:stretch>
      </xdr:blipFill>
      <xdr:spPr>
        <a:xfrm>
          <a:off x="6922135" y="613940860"/>
          <a:ext cx="864870" cy="651510"/>
        </a:xfrm>
        <a:prstGeom prst="rect">
          <a:avLst/>
        </a:prstGeom>
        <a:noFill/>
        <a:ln w="9525">
          <a:noFill/>
        </a:ln>
      </xdr:spPr>
    </xdr:pic>
    <xdr:clientData/>
  </xdr:twoCellAnchor>
  <xdr:twoCellAnchor editAs="oneCell">
    <xdr:from>
      <xdr:col>4</xdr:col>
      <xdr:colOff>307340</xdr:colOff>
      <xdr:row>809</xdr:row>
      <xdr:rowOff>757555</xdr:rowOff>
    </xdr:from>
    <xdr:to>
      <xdr:col>4</xdr:col>
      <xdr:colOff>765810</xdr:colOff>
      <xdr:row>810</xdr:row>
      <xdr:rowOff>706755</xdr:rowOff>
    </xdr:to>
    <xdr:pic>
      <xdr:nvPicPr>
        <xdr:cNvPr id="470" name="图片 12909" descr="file:///\\1VE3FSM7FNP2JB4\i3D\JB\报价图片\710778.jpg"/>
        <xdr:cNvPicPr>
          <a:picLocks noChangeAspect="1"/>
        </xdr:cNvPicPr>
      </xdr:nvPicPr>
      <xdr:blipFill>
        <a:blip r:embed="rId305"/>
        <a:stretch>
          <a:fillRect/>
        </a:stretch>
      </xdr:blipFill>
      <xdr:spPr>
        <a:xfrm>
          <a:off x="7125335" y="614656505"/>
          <a:ext cx="458470" cy="711200"/>
        </a:xfrm>
        <a:prstGeom prst="rect">
          <a:avLst/>
        </a:prstGeom>
        <a:noFill/>
        <a:ln w="9525">
          <a:noFill/>
        </a:ln>
      </xdr:spPr>
    </xdr:pic>
    <xdr:clientData/>
  </xdr:twoCellAnchor>
  <xdr:twoCellAnchor editAs="oneCell">
    <xdr:from>
      <xdr:col>4</xdr:col>
      <xdr:colOff>196215</xdr:colOff>
      <xdr:row>811</xdr:row>
      <xdr:rowOff>12065</xdr:rowOff>
    </xdr:from>
    <xdr:to>
      <xdr:col>4</xdr:col>
      <xdr:colOff>876935</xdr:colOff>
      <xdr:row>811</xdr:row>
      <xdr:rowOff>723265</xdr:rowOff>
    </xdr:to>
    <xdr:pic>
      <xdr:nvPicPr>
        <xdr:cNvPr id="471" name="图片 12911" descr="file:///\\1VE3FSM7FNP2JB4\i3D\JB\报价图片\710787.jpg"/>
        <xdr:cNvPicPr>
          <a:picLocks noChangeAspect="1"/>
        </xdr:cNvPicPr>
      </xdr:nvPicPr>
      <xdr:blipFill>
        <a:blip r:embed="rId223"/>
        <a:stretch>
          <a:fillRect/>
        </a:stretch>
      </xdr:blipFill>
      <xdr:spPr>
        <a:xfrm>
          <a:off x="7014210" y="615435015"/>
          <a:ext cx="680720" cy="711200"/>
        </a:xfrm>
        <a:prstGeom prst="rect">
          <a:avLst/>
        </a:prstGeom>
        <a:noFill/>
        <a:ln w="9525">
          <a:noFill/>
        </a:ln>
      </xdr:spPr>
    </xdr:pic>
    <xdr:clientData/>
  </xdr:twoCellAnchor>
  <xdr:twoCellAnchor editAs="oneCell">
    <xdr:from>
      <xdr:col>4</xdr:col>
      <xdr:colOff>196850</xdr:colOff>
      <xdr:row>812</xdr:row>
      <xdr:rowOff>107315</xdr:rowOff>
    </xdr:from>
    <xdr:to>
      <xdr:col>4</xdr:col>
      <xdr:colOff>876300</xdr:colOff>
      <xdr:row>812</xdr:row>
      <xdr:rowOff>564515</xdr:rowOff>
    </xdr:to>
    <xdr:pic>
      <xdr:nvPicPr>
        <xdr:cNvPr id="472" name="图片 471"/>
        <xdr:cNvPicPr>
          <a:picLocks noChangeAspect="1"/>
        </xdr:cNvPicPr>
      </xdr:nvPicPr>
      <xdr:blipFill>
        <a:blip r:embed="rId306"/>
        <a:stretch>
          <a:fillRect/>
        </a:stretch>
      </xdr:blipFill>
      <xdr:spPr>
        <a:xfrm>
          <a:off x="7014845" y="616292265"/>
          <a:ext cx="679450" cy="457200"/>
        </a:xfrm>
        <a:prstGeom prst="rect">
          <a:avLst/>
        </a:prstGeom>
        <a:noFill/>
        <a:ln w="9525">
          <a:noFill/>
        </a:ln>
      </xdr:spPr>
    </xdr:pic>
    <xdr:clientData/>
  </xdr:twoCellAnchor>
  <xdr:twoCellAnchor editAs="oneCell">
    <xdr:from>
      <xdr:col>4</xdr:col>
      <xdr:colOff>104140</xdr:colOff>
      <xdr:row>813</xdr:row>
      <xdr:rowOff>62230</xdr:rowOff>
    </xdr:from>
    <xdr:to>
      <xdr:col>4</xdr:col>
      <xdr:colOff>969010</xdr:colOff>
      <xdr:row>813</xdr:row>
      <xdr:rowOff>672465</xdr:rowOff>
    </xdr:to>
    <xdr:pic>
      <xdr:nvPicPr>
        <xdr:cNvPr id="473" name="图片 11883" descr="file:///\\1VE3FSM7FNP2JB4\i3D\JB\报价图片\520070.jpg"/>
        <xdr:cNvPicPr>
          <a:picLocks noChangeAspect="1"/>
        </xdr:cNvPicPr>
      </xdr:nvPicPr>
      <xdr:blipFill>
        <a:blip r:embed="rId307"/>
        <a:stretch>
          <a:fillRect/>
        </a:stretch>
      </xdr:blipFill>
      <xdr:spPr>
        <a:xfrm>
          <a:off x="6922135" y="617009180"/>
          <a:ext cx="864870" cy="610235"/>
        </a:xfrm>
        <a:prstGeom prst="rect">
          <a:avLst/>
        </a:prstGeom>
        <a:noFill/>
        <a:ln w="9525">
          <a:noFill/>
        </a:ln>
      </xdr:spPr>
    </xdr:pic>
    <xdr:clientData/>
  </xdr:twoCellAnchor>
  <xdr:twoCellAnchor editAs="oneCell">
    <xdr:from>
      <xdr:col>4</xdr:col>
      <xdr:colOff>227330</xdr:colOff>
      <xdr:row>948</xdr:row>
      <xdr:rowOff>136525</xdr:rowOff>
    </xdr:from>
    <xdr:to>
      <xdr:col>4</xdr:col>
      <xdr:colOff>845185</xdr:colOff>
      <xdr:row>948</xdr:row>
      <xdr:rowOff>715645</xdr:rowOff>
    </xdr:to>
    <xdr:pic>
      <xdr:nvPicPr>
        <xdr:cNvPr id="474" name="图片 1341" descr="file:///\\1VE3FSM7FNP2JB4\i3D\JB\报价图片\113746.jpg"/>
        <xdr:cNvPicPr>
          <a:picLocks noChangeAspect="1"/>
        </xdr:cNvPicPr>
      </xdr:nvPicPr>
      <xdr:blipFill>
        <a:blip r:embed="rId308"/>
        <a:stretch>
          <a:fillRect/>
        </a:stretch>
      </xdr:blipFill>
      <xdr:spPr>
        <a:xfrm>
          <a:off x="7045325" y="720728175"/>
          <a:ext cx="617855" cy="579120"/>
        </a:xfrm>
        <a:prstGeom prst="rect">
          <a:avLst/>
        </a:prstGeom>
        <a:noFill/>
        <a:ln w="9525">
          <a:noFill/>
        </a:ln>
      </xdr:spPr>
    </xdr:pic>
    <xdr:clientData/>
  </xdr:twoCellAnchor>
  <xdr:twoCellAnchor editAs="oneCell">
    <xdr:from>
      <xdr:col>4</xdr:col>
      <xdr:colOff>104140</xdr:colOff>
      <xdr:row>949</xdr:row>
      <xdr:rowOff>80645</xdr:rowOff>
    </xdr:from>
    <xdr:to>
      <xdr:col>4</xdr:col>
      <xdr:colOff>969010</xdr:colOff>
      <xdr:row>949</xdr:row>
      <xdr:rowOff>654685</xdr:rowOff>
    </xdr:to>
    <xdr:pic>
      <xdr:nvPicPr>
        <xdr:cNvPr id="475" name="图片 2089" descr="file:///\\1VE3FSM7FNP2JB4\i3D\JB\报价图片\210000.jpg"/>
        <xdr:cNvPicPr>
          <a:picLocks noChangeAspect="1"/>
        </xdr:cNvPicPr>
      </xdr:nvPicPr>
      <xdr:blipFill>
        <a:blip r:embed="rId309"/>
        <a:stretch>
          <a:fillRect/>
        </a:stretch>
      </xdr:blipFill>
      <xdr:spPr>
        <a:xfrm>
          <a:off x="6922135" y="721434295"/>
          <a:ext cx="864870" cy="574040"/>
        </a:xfrm>
        <a:prstGeom prst="rect">
          <a:avLst/>
        </a:prstGeom>
        <a:noFill/>
        <a:ln w="9525">
          <a:noFill/>
        </a:ln>
      </xdr:spPr>
    </xdr:pic>
    <xdr:clientData/>
  </xdr:twoCellAnchor>
  <xdr:twoCellAnchor editAs="oneCell">
    <xdr:from>
      <xdr:col>4</xdr:col>
      <xdr:colOff>119380</xdr:colOff>
      <xdr:row>950</xdr:row>
      <xdr:rowOff>12065</xdr:rowOff>
    </xdr:from>
    <xdr:to>
      <xdr:col>4</xdr:col>
      <xdr:colOff>953135</xdr:colOff>
      <xdr:row>950</xdr:row>
      <xdr:rowOff>723265</xdr:rowOff>
    </xdr:to>
    <xdr:pic>
      <xdr:nvPicPr>
        <xdr:cNvPr id="476" name="图片 1793" descr="file:///\\1VE3FSM7FNP2JB4\i3D\JB\报价图片\130930.jpg"/>
        <xdr:cNvPicPr>
          <a:picLocks noChangeAspect="1"/>
        </xdr:cNvPicPr>
      </xdr:nvPicPr>
      <xdr:blipFill>
        <a:blip r:embed="rId310"/>
        <a:stretch>
          <a:fillRect/>
        </a:stretch>
      </xdr:blipFill>
      <xdr:spPr>
        <a:xfrm>
          <a:off x="6937375" y="722127715"/>
          <a:ext cx="833755" cy="711200"/>
        </a:xfrm>
        <a:prstGeom prst="rect">
          <a:avLst/>
        </a:prstGeom>
        <a:noFill/>
        <a:ln w="9525">
          <a:noFill/>
        </a:ln>
      </xdr:spPr>
    </xdr:pic>
    <xdr:clientData/>
  </xdr:twoCellAnchor>
  <xdr:twoCellAnchor editAs="oneCell">
    <xdr:from>
      <xdr:col>4</xdr:col>
      <xdr:colOff>104140</xdr:colOff>
      <xdr:row>951</xdr:row>
      <xdr:rowOff>35560</xdr:rowOff>
    </xdr:from>
    <xdr:to>
      <xdr:col>4</xdr:col>
      <xdr:colOff>969010</xdr:colOff>
      <xdr:row>951</xdr:row>
      <xdr:rowOff>699770</xdr:rowOff>
    </xdr:to>
    <xdr:pic>
      <xdr:nvPicPr>
        <xdr:cNvPr id="477" name="图片 1160" descr="file:///\\1VE3FSM7FNP2JB4\i3D\JB\报价图片\113039.jpg"/>
        <xdr:cNvPicPr>
          <a:picLocks noChangeAspect="1"/>
        </xdr:cNvPicPr>
      </xdr:nvPicPr>
      <xdr:blipFill>
        <a:blip r:embed="rId311"/>
        <a:stretch>
          <a:fillRect/>
        </a:stretch>
      </xdr:blipFill>
      <xdr:spPr>
        <a:xfrm>
          <a:off x="6922135" y="722913210"/>
          <a:ext cx="864870" cy="664210"/>
        </a:xfrm>
        <a:prstGeom prst="rect">
          <a:avLst/>
        </a:prstGeom>
        <a:noFill/>
        <a:ln w="9525">
          <a:noFill/>
        </a:ln>
      </xdr:spPr>
    </xdr:pic>
    <xdr:clientData/>
  </xdr:twoCellAnchor>
  <xdr:twoCellAnchor editAs="oneCell">
    <xdr:from>
      <xdr:col>4</xdr:col>
      <xdr:colOff>195580</xdr:colOff>
      <xdr:row>952</xdr:row>
      <xdr:rowOff>77470</xdr:rowOff>
    </xdr:from>
    <xdr:to>
      <xdr:col>4</xdr:col>
      <xdr:colOff>877570</xdr:colOff>
      <xdr:row>952</xdr:row>
      <xdr:rowOff>663575</xdr:rowOff>
    </xdr:to>
    <xdr:pic>
      <xdr:nvPicPr>
        <xdr:cNvPr id="478" name="图片 1"/>
        <xdr:cNvPicPr>
          <a:picLocks noChangeAspect="1"/>
        </xdr:cNvPicPr>
      </xdr:nvPicPr>
      <xdr:blipFill>
        <a:blip r:embed="rId312"/>
        <a:stretch>
          <a:fillRect/>
        </a:stretch>
      </xdr:blipFill>
      <xdr:spPr>
        <a:xfrm>
          <a:off x="7013575" y="723717120"/>
          <a:ext cx="681990" cy="586105"/>
        </a:xfrm>
        <a:prstGeom prst="rect">
          <a:avLst/>
        </a:prstGeom>
        <a:noFill/>
        <a:ln w="9525">
          <a:noFill/>
        </a:ln>
      </xdr:spPr>
    </xdr:pic>
    <xdr:clientData/>
  </xdr:twoCellAnchor>
  <xdr:twoCellAnchor editAs="oneCell">
    <xdr:from>
      <xdr:col>4</xdr:col>
      <xdr:colOff>143510</xdr:colOff>
      <xdr:row>953</xdr:row>
      <xdr:rowOff>29845</xdr:rowOff>
    </xdr:from>
    <xdr:to>
      <xdr:col>4</xdr:col>
      <xdr:colOff>929640</xdr:colOff>
      <xdr:row>953</xdr:row>
      <xdr:rowOff>741045</xdr:rowOff>
    </xdr:to>
    <xdr:pic>
      <xdr:nvPicPr>
        <xdr:cNvPr id="479" name="图片 4009" descr="file:///\\1VE3FSM7FNP2JB4\i3D\JB\报价图片\310780.jpg"/>
        <xdr:cNvPicPr>
          <a:picLocks noChangeAspect="1"/>
        </xdr:cNvPicPr>
      </xdr:nvPicPr>
      <xdr:blipFill>
        <a:blip r:embed="rId313"/>
        <a:stretch>
          <a:fillRect/>
        </a:stretch>
      </xdr:blipFill>
      <xdr:spPr>
        <a:xfrm>
          <a:off x="6961505" y="724431495"/>
          <a:ext cx="786130" cy="711200"/>
        </a:xfrm>
        <a:prstGeom prst="rect">
          <a:avLst/>
        </a:prstGeom>
        <a:noFill/>
        <a:ln w="9525">
          <a:noFill/>
        </a:ln>
      </xdr:spPr>
    </xdr:pic>
    <xdr:clientData/>
  </xdr:twoCellAnchor>
  <xdr:twoCellAnchor editAs="oneCell">
    <xdr:from>
      <xdr:col>4</xdr:col>
      <xdr:colOff>242570</xdr:colOff>
      <xdr:row>954</xdr:row>
      <xdr:rowOff>132080</xdr:rowOff>
    </xdr:from>
    <xdr:to>
      <xdr:col>4</xdr:col>
      <xdr:colOff>830580</xdr:colOff>
      <xdr:row>954</xdr:row>
      <xdr:rowOff>676275</xdr:rowOff>
    </xdr:to>
    <xdr:pic>
      <xdr:nvPicPr>
        <xdr:cNvPr id="480" name="图片 479"/>
        <xdr:cNvPicPr>
          <a:picLocks noChangeAspect="1"/>
        </xdr:cNvPicPr>
      </xdr:nvPicPr>
      <xdr:blipFill>
        <a:blip r:embed="rId314"/>
        <a:stretch>
          <a:fillRect/>
        </a:stretch>
      </xdr:blipFill>
      <xdr:spPr>
        <a:xfrm>
          <a:off x="7060565" y="725295730"/>
          <a:ext cx="588010" cy="544195"/>
        </a:xfrm>
        <a:prstGeom prst="rect">
          <a:avLst/>
        </a:prstGeom>
        <a:noFill/>
        <a:ln w="9525">
          <a:noFill/>
        </a:ln>
      </xdr:spPr>
    </xdr:pic>
    <xdr:clientData/>
  </xdr:twoCellAnchor>
  <xdr:twoCellAnchor editAs="oneCell">
    <xdr:from>
      <xdr:col>4</xdr:col>
      <xdr:colOff>104140</xdr:colOff>
      <xdr:row>956</xdr:row>
      <xdr:rowOff>80645</xdr:rowOff>
    </xdr:from>
    <xdr:to>
      <xdr:col>4</xdr:col>
      <xdr:colOff>969010</xdr:colOff>
      <xdr:row>956</xdr:row>
      <xdr:rowOff>654685</xdr:rowOff>
    </xdr:to>
    <xdr:pic>
      <xdr:nvPicPr>
        <xdr:cNvPr id="481" name="图片 11854" descr="file:///\\1VE3FSM7FNP2JB4\i3D\JB\报价图片\511468.jpg"/>
        <xdr:cNvPicPr>
          <a:picLocks noChangeAspect="1"/>
        </xdr:cNvPicPr>
      </xdr:nvPicPr>
      <xdr:blipFill>
        <a:blip r:embed="rId315"/>
        <a:stretch>
          <a:fillRect/>
        </a:stretch>
      </xdr:blipFill>
      <xdr:spPr>
        <a:xfrm>
          <a:off x="6922135" y="726768295"/>
          <a:ext cx="864870" cy="574040"/>
        </a:xfrm>
        <a:prstGeom prst="rect">
          <a:avLst/>
        </a:prstGeom>
        <a:noFill/>
        <a:ln w="9525">
          <a:noFill/>
        </a:ln>
      </xdr:spPr>
    </xdr:pic>
    <xdr:clientData/>
  </xdr:twoCellAnchor>
  <xdr:twoCellAnchor editAs="oneCell">
    <xdr:from>
      <xdr:col>4</xdr:col>
      <xdr:colOff>104140</xdr:colOff>
      <xdr:row>957</xdr:row>
      <xdr:rowOff>50800</xdr:rowOff>
    </xdr:from>
    <xdr:to>
      <xdr:col>4</xdr:col>
      <xdr:colOff>969010</xdr:colOff>
      <xdr:row>957</xdr:row>
      <xdr:rowOff>684530</xdr:rowOff>
    </xdr:to>
    <xdr:pic>
      <xdr:nvPicPr>
        <xdr:cNvPr id="482" name="图片 208" descr="file:///\\1VE3FSM7FNP2JB4\i3D\JB\报价图片\110353.jpg"/>
        <xdr:cNvPicPr>
          <a:picLocks noChangeAspect="1"/>
        </xdr:cNvPicPr>
      </xdr:nvPicPr>
      <xdr:blipFill>
        <a:blip r:embed="rId55"/>
        <a:stretch>
          <a:fillRect/>
        </a:stretch>
      </xdr:blipFill>
      <xdr:spPr>
        <a:xfrm>
          <a:off x="6922135" y="727500450"/>
          <a:ext cx="864870" cy="633730"/>
        </a:xfrm>
        <a:prstGeom prst="rect">
          <a:avLst/>
        </a:prstGeom>
        <a:noFill/>
        <a:ln w="9525">
          <a:noFill/>
        </a:ln>
      </xdr:spPr>
    </xdr:pic>
    <xdr:clientData/>
  </xdr:twoCellAnchor>
  <xdr:twoCellAnchor editAs="oneCell">
    <xdr:from>
      <xdr:col>4</xdr:col>
      <xdr:colOff>104140</xdr:colOff>
      <xdr:row>958</xdr:row>
      <xdr:rowOff>50800</xdr:rowOff>
    </xdr:from>
    <xdr:to>
      <xdr:col>4</xdr:col>
      <xdr:colOff>969010</xdr:colOff>
      <xdr:row>958</xdr:row>
      <xdr:rowOff>684530</xdr:rowOff>
    </xdr:to>
    <xdr:pic>
      <xdr:nvPicPr>
        <xdr:cNvPr id="483" name="图片 210" descr="file:///\\1VE3FSM7FNP2JB4\i3D\JB\报价图片\110353.jpg"/>
        <xdr:cNvPicPr>
          <a:picLocks noChangeAspect="1"/>
        </xdr:cNvPicPr>
      </xdr:nvPicPr>
      <xdr:blipFill>
        <a:blip r:embed="rId55"/>
        <a:stretch>
          <a:fillRect/>
        </a:stretch>
      </xdr:blipFill>
      <xdr:spPr>
        <a:xfrm>
          <a:off x="6922135" y="728262450"/>
          <a:ext cx="864870" cy="633730"/>
        </a:xfrm>
        <a:prstGeom prst="rect">
          <a:avLst/>
        </a:prstGeom>
        <a:noFill/>
        <a:ln w="9525">
          <a:noFill/>
        </a:ln>
      </xdr:spPr>
    </xdr:pic>
    <xdr:clientData/>
  </xdr:twoCellAnchor>
  <xdr:twoCellAnchor editAs="oneCell">
    <xdr:from>
      <xdr:col>4</xdr:col>
      <xdr:colOff>104140</xdr:colOff>
      <xdr:row>959</xdr:row>
      <xdr:rowOff>50800</xdr:rowOff>
    </xdr:from>
    <xdr:to>
      <xdr:col>4</xdr:col>
      <xdr:colOff>969010</xdr:colOff>
      <xdr:row>959</xdr:row>
      <xdr:rowOff>684530</xdr:rowOff>
    </xdr:to>
    <xdr:pic>
      <xdr:nvPicPr>
        <xdr:cNvPr id="484" name="图片 214" descr="file:///\\1VE3FSM7FNP2JB4\i3D\JB\报价图片\110353.jpg"/>
        <xdr:cNvPicPr>
          <a:picLocks noChangeAspect="1"/>
        </xdr:cNvPicPr>
      </xdr:nvPicPr>
      <xdr:blipFill>
        <a:blip r:embed="rId55"/>
        <a:stretch>
          <a:fillRect/>
        </a:stretch>
      </xdr:blipFill>
      <xdr:spPr>
        <a:xfrm>
          <a:off x="6922135" y="729024450"/>
          <a:ext cx="864870" cy="633730"/>
        </a:xfrm>
        <a:prstGeom prst="rect">
          <a:avLst/>
        </a:prstGeom>
        <a:noFill/>
        <a:ln w="9525">
          <a:noFill/>
        </a:ln>
      </xdr:spPr>
    </xdr:pic>
    <xdr:clientData/>
  </xdr:twoCellAnchor>
  <xdr:twoCellAnchor editAs="oneCell">
    <xdr:from>
      <xdr:col>4</xdr:col>
      <xdr:colOff>106680</xdr:colOff>
      <xdr:row>960</xdr:row>
      <xdr:rowOff>12065</xdr:rowOff>
    </xdr:from>
    <xdr:to>
      <xdr:col>4</xdr:col>
      <xdr:colOff>966470</xdr:colOff>
      <xdr:row>960</xdr:row>
      <xdr:rowOff>723265</xdr:rowOff>
    </xdr:to>
    <xdr:pic>
      <xdr:nvPicPr>
        <xdr:cNvPr id="485" name="图片 1818" descr="file:///\\1VE3FSM7FNP2JB4\i3D\JB\报价图片\140001.jpg"/>
        <xdr:cNvPicPr>
          <a:picLocks noChangeAspect="1"/>
        </xdr:cNvPicPr>
      </xdr:nvPicPr>
      <xdr:blipFill>
        <a:blip r:embed="rId316"/>
        <a:stretch>
          <a:fillRect/>
        </a:stretch>
      </xdr:blipFill>
      <xdr:spPr>
        <a:xfrm>
          <a:off x="6924675" y="729747715"/>
          <a:ext cx="859790" cy="711200"/>
        </a:xfrm>
        <a:prstGeom prst="rect">
          <a:avLst/>
        </a:prstGeom>
        <a:noFill/>
        <a:ln w="9525">
          <a:noFill/>
        </a:ln>
      </xdr:spPr>
    </xdr:pic>
    <xdr:clientData/>
  </xdr:twoCellAnchor>
  <xdr:twoCellAnchor editAs="oneCell">
    <xdr:from>
      <xdr:col>4</xdr:col>
      <xdr:colOff>106680</xdr:colOff>
      <xdr:row>961</xdr:row>
      <xdr:rowOff>12065</xdr:rowOff>
    </xdr:from>
    <xdr:to>
      <xdr:col>4</xdr:col>
      <xdr:colOff>966470</xdr:colOff>
      <xdr:row>961</xdr:row>
      <xdr:rowOff>723265</xdr:rowOff>
    </xdr:to>
    <xdr:pic>
      <xdr:nvPicPr>
        <xdr:cNvPr id="486" name="图片 1820" descr="file:///\\1VE3FSM7FNP2JB4\i3D\JB\报价图片\140001.jpg"/>
        <xdr:cNvPicPr>
          <a:picLocks noChangeAspect="1"/>
        </xdr:cNvPicPr>
      </xdr:nvPicPr>
      <xdr:blipFill>
        <a:blip r:embed="rId316"/>
        <a:stretch>
          <a:fillRect/>
        </a:stretch>
      </xdr:blipFill>
      <xdr:spPr>
        <a:xfrm>
          <a:off x="6924675" y="730509715"/>
          <a:ext cx="859790" cy="711200"/>
        </a:xfrm>
        <a:prstGeom prst="rect">
          <a:avLst/>
        </a:prstGeom>
        <a:noFill/>
        <a:ln w="9525">
          <a:noFill/>
        </a:ln>
      </xdr:spPr>
    </xdr:pic>
    <xdr:clientData/>
  </xdr:twoCellAnchor>
  <xdr:twoCellAnchor editAs="oneCell">
    <xdr:from>
      <xdr:col>4</xdr:col>
      <xdr:colOff>106680</xdr:colOff>
      <xdr:row>962</xdr:row>
      <xdr:rowOff>12065</xdr:rowOff>
    </xdr:from>
    <xdr:to>
      <xdr:col>4</xdr:col>
      <xdr:colOff>966470</xdr:colOff>
      <xdr:row>962</xdr:row>
      <xdr:rowOff>723265</xdr:rowOff>
    </xdr:to>
    <xdr:pic>
      <xdr:nvPicPr>
        <xdr:cNvPr id="487" name="图片 1821" descr="file:///\\1VE3FSM7FNP2JB4\i3D\JB\报价图片\140001.jpg"/>
        <xdr:cNvPicPr>
          <a:picLocks noChangeAspect="1"/>
        </xdr:cNvPicPr>
      </xdr:nvPicPr>
      <xdr:blipFill>
        <a:blip r:embed="rId316"/>
        <a:stretch>
          <a:fillRect/>
        </a:stretch>
      </xdr:blipFill>
      <xdr:spPr>
        <a:xfrm>
          <a:off x="6924675" y="731271715"/>
          <a:ext cx="859790" cy="711200"/>
        </a:xfrm>
        <a:prstGeom prst="rect">
          <a:avLst/>
        </a:prstGeom>
        <a:noFill/>
        <a:ln w="9525">
          <a:noFill/>
        </a:ln>
      </xdr:spPr>
    </xdr:pic>
    <xdr:clientData/>
  </xdr:twoCellAnchor>
  <xdr:twoCellAnchor editAs="oneCell">
    <xdr:from>
      <xdr:col>4</xdr:col>
      <xdr:colOff>106680</xdr:colOff>
      <xdr:row>963</xdr:row>
      <xdr:rowOff>12065</xdr:rowOff>
    </xdr:from>
    <xdr:to>
      <xdr:col>4</xdr:col>
      <xdr:colOff>966470</xdr:colOff>
      <xdr:row>963</xdr:row>
      <xdr:rowOff>723265</xdr:rowOff>
    </xdr:to>
    <xdr:pic>
      <xdr:nvPicPr>
        <xdr:cNvPr id="488" name="图片 1812" descr="file:///\\1VE3FSM7FNP2JB4\i3D\JB\报价图片\140001.jpg"/>
        <xdr:cNvPicPr>
          <a:picLocks noChangeAspect="1"/>
        </xdr:cNvPicPr>
      </xdr:nvPicPr>
      <xdr:blipFill>
        <a:blip r:embed="rId316"/>
        <a:stretch>
          <a:fillRect/>
        </a:stretch>
      </xdr:blipFill>
      <xdr:spPr>
        <a:xfrm>
          <a:off x="6924675" y="732033715"/>
          <a:ext cx="859790" cy="711200"/>
        </a:xfrm>
        <a:prstGeom prst="rect">
          <a:avLst/>
        </a:prstGeom>
        <a:noFill/>
        <a:ln w="9525">
          <a:noFill/>
        </a:ln>
      </xdr:spPr>
    </xdr:pic>
    <xdr:clientData/>
  </xdr:twoCellAnchor>
  <xdr:twoCellAnchor editAs="oneCell">
    <xdr:from>
      <xdr:col>4</xdr:col>
      <xdr:colOff>106680</xdr:colOff>
      <xdr:row>964</xdr:row>
      <xdr:rowOff>12065</xdr:rowOff>
    </xdr:from>
    <xdr:to>
      <xdr:col>4</xdr:col>
      <xdr:colOff>966470</xdr:colOff>
      <xdr:row>964</xdr:row>
      <xdr:rowOff>723265</xdr:rowOff>
    </xdr:to>
    <xdr:pic>
      <xdr:nvPicPr>
        <xdr:cNvPr id="489" name="图片 1813" descr="file:///\\1VE3FSM7FNP2JB4\i3D\JB\报价图片\140001.jpg"/>
        <xdr:cNvPicPr>
          <a:picLocks noChangeAspect="1"/>
        </xdr:cNvPicPr>
      </xdr:nvPicPr>
      <xdr:blipFill>
        <a:blip r:embed="rId316"/>
        <a:stretch>
          <a:fillRect/>
        </a:stretch>
      </xdr:blipFill>
      <xdr:spPr>
        <a:xfrm>
          <a:off x="6924675" y="732795715"/>
          <a:ext cx="859790" cy="711200"/>
        </a:xfrm>
        <a:prstGeom prst="rect">
          <a:avLst/>
        </a:prstGeom>
        <a:noFill/>
        <a:ln w="9525">
          <a:noFill/>
        </a:ln>
      </xdr:spPr>
    </xdr:pic>
    <xdr:clientData/>
  </xdr:twoCellAnchor>
  <xdr:twoCellAnchor editAs="oneCell">
    <xdr:from>
      <xdr:col>4</xdr:col>
      <xdr:colOff>126365</xdr:colOff>
      <xdr:row>965</xdr:row>
      <xdr:rowOff>12065</xdr:rowOff>
    </xdr:from>
    <xdr:to>
      <xdr:col>4</xdr:col>
      <xdr:colOff>946785</xdr:colOff>
      <xdr:row>965</xdr:row>
      <xdr:rowOff>723265</xdr:rowOff>
    </xdr:to>
    <xdr:pic>
      <xdr:nvPicPr>
        <xdr:cNvPr id="490" name="图片 17" descr="file:///\\1VE3FSM7FNP2JB4\i3D\JB\报价图片\110020.jpg"/>
        <xdr:cNvPicPr>
          <a:picLocks noChangeAspect="1"/>
        </xdr:cNvPicPr>
      </xdr:nvPicPr>
      <xdr:blipFill>
        <a:blip r:embed="rId61"/>
        <a:stretch>
          <a:fillRect/>
        </a:stretch>
      </xdr:blipFill>
      <xdr:spPr>
        <a:xfrm>
          <a:off x="6944360" y="733557715"/>
          <a:ext cx="820420" cy="711200"/>
        </a:xfrm>
        <a:prstGeom prst="rect">
          <a:avLst/>
        </a:prstGeom>
        <a:noFill/>
        <a:ln w="9525">
          <a:noFill/>
        </a:ln>
      </xdr:spPr>
    </xdr:pic>
    <xdr:clientData/>
  </xdr:twoCellAnchor>
  <xdr:twoCellAnchor editAs="oneCell">
    <xdr:from>
      <xdr:col>4</xdr:col>
      <xdr:colOff>126365</xdr:colOff>
      <xdr:row>966</xdr:row>
      <xdr:rowOff>12065</xdr:rowOff>
    </xdr:from>
    <xdr:to>
      <xdr:col>4</xdr:col>
      <xdr:colOff>946785</xdr:colOff>
      <xdr:row>966</xdr:row>
      <xdr:rowOff>723265</xdr:rowOff>
    </xdr:to>
    <xdr:pic>
      <xdr:nvPicPr>
        <xdr:cNvPr id="491" name="图片 19" descr="file:///\\1VE3FSM7FNP2JB4\i3D\JB\报价图片\110020.jpg"/>
        <xdr:cNvPicPr>
          <a:picLocks noChangeAspect="1"/>
        </xdr:cNvPicPr>
      </xdr:nvPicPr>
      <xdr:blipFill>
        <a:blip r:embed="rId61"/>
        <a:stretch>
          <a:fillRect/>
        </a:stretch>
      </xdr:blipFill>
      <xdr:spPr>
        <a:xfrm>
          <a:off x="6944360" y="734319715"/>
          <a:ext cx="820420" cy="711200"/>
        </a:xfrm>
        <a:prstGeom prst="rect">
          <a:avLst/>
        </a:prstGeom>
        <a:noFill/>
        <a:ln w="9525">
          <a:noFill/>
        </a:ln>
      </xdr:spPr>
    </xdr:pic>
    <xdr:clientData/>
  </xdr:twoCellAnchor>
  <xdr:twoCellAnchor editAs="oneCell">
    <xdr:from>
      <xdr:col>4</xdr:col>
      <xdr:colOff>126365</xdr:colOff>
      <xdr:row>967</xdr:row>
      <xdr:rowOff>12065</xdr:rowOff>
    </xdr:from>
    <xdr:to>
      <xdr:col>4</xdr:col>
      <xdr:colOff>946785</xdr:colOff>
      <xdr:row>967</xdr:row>
      <xdr:rowOff>723265</xdr:rowOff>
    </xdr:to>
    <xdr:pic>
      <xdr:nvPicPr>
        <xdr:cNvPr id="492" name="图片 22" descr="file:///\\1VE3FSM7FNP2JB4\i3D\JB\报价图片\110020.jpg"/>
        <xdr:cNvPicPr>
          <a:picLocks noChangeAspect="1"/>
        </xdr:cNvPicPr>
      </xdr:nvPicPr>
      <xdr:blipFill>
        <a:blip r:embed="rId61"/>
        <a:stretch>
          <a:fillRect/>
        </a:stretch>
      </xdr:blipFill>
      <xdr:spPr>
        <a:xfrm>
          <a:off x="6944360" y="735081715"/>
          <a:ext cx="820420" cy="711200"/>
        </a:xfrm>
        <a:prstGeom prst="rect">
          <a:avLst/>
        </a:prstGeom>
        <a:noFill/>
        <a:ln w="9525">
          <a:noFill/>
        </a:ln>
      </xdr:spPr>
    </xdr:pic>
    <xdr:clientData/>
  </xdr:twoCellAnchor>
  <xdr:twoCellAnchor editAs="oneCell">
    <xdr:from>
      <xdr:col>4</xdr:col>
      <xdr:colOff>126365</xdr:colOff>
      <xdr:row>969</xdr:row>
      <xdr:rowOff>12065</xdr:rowOff>
    </xdr:from>
    <xdr:to>
      <xdr:col>4</xdr:col>
      <xdr:colOff>946785</xdr:colOff>
      <xdr:row>969</xdr:row>
      <xdr:rowOff>723265</xdr:rowOff>
    </xdr:to>
    <xdr:pic>
      <xdr:nvPicPr>
        <xdr:cNvPr id="493" name="图片 18" descr="file:///\\1VE3FSM7FNP2JB4\i3D\JB\报价图片\110020.jpg"/>
        <xdr:cNvPicPr>
          <a:picLocks noChangeAspect="1"/>
        </xdr:cNvPicPr>
      </xdr:nvPicPr>
      <xdr:blipFill>
        <a:blip r:embed="rId61"/>
        <a:stretch>
          <a:fillRect/>
        </a:stretch>
      </xdr:blipFill>
      <xdr:spPr>
        <a:xfrm>
          <a:off x="6944360" y="736605715"/>
          <a:ext cx="820420" cy="711200"/>
        </a:xfrm>
        <a:prstGeom prst="rect">
          <a:avLst/>
        </a:prstGeom>
        <a:noFill/>
        <a:ln w="9525">
          <a:noFill/>
        </a:ln>
      </xdr:spPr>
    </xdr:pic>
    <xdr:clientData/>
  </xdr:twoCellAnchor>
  <xdr:twoCellAnchor editAs="oneCell">
    <xdr:from>
      <xdr:col>4</xdr:col>
      <xdr:colOff>126365</xdr:colOff>
      <xdr:row>970</xdr:row>
      <xdr:rowOff>12065</xdr:rowOff>
    </xdr:from>
    <xdr:to>
      <xdr:col>4</xdr:col>
      <xdr:colOff>946785</xdr:colOff>
      <xdr:row>970</xdr:row>
      <xdr:rowOff>723265</xdr:rowOff>
    </xdr:to>
    <xdr:pic>
      <xdr:nvPicPr>
        <xdr:cNvPr id="494" name="图片 21" descr="file:///\\1VE3FSM7FNP2JB4\i3D\JB\报价图片\110020.jpg"/>
        <xdr:cNvPicPr>
          <a:picLocks noChangeAspect="1"/>
        </xdr:cNvPicPr>
      </xdr:nvPicPr>
      <xdr:blipFill>
        <a:blip r:embed="rId61"/>
        <a:stretch>
          <a:fillRect/>
        </a:stretch>
      </xdr:blipFill>
      <xdr:spPr>
        <a:xfrm>
          <a:off x="6944360" y="737367715"/>
          <a:ext cx="820420" cy="711200"/>
        </a:xfrm>
        <a:prstGeom prst="rect">
          <a:avLst/>
        </a:prstGeom>
        <a:noFill/>
        <a:ln w="9525">
          <a:noFill/>
        </a:ln>
      </xdr:spPr>
    </xdr:pic>
    <xdr:clientData/>
  </xdr:twoCellAnchor>
  <xdr:twoCellAnchor editAs="oneCell">
    <xdr:from>
      <xdr:col>4</xdr:col>
      <xdr:colOff>126365</xdr:colOff>
      <xdr:row>971</xdr:row>
      <xdr:rowOff>12065</xdr:rowOff>
    </xdr:from>
    <xdr:to>
      <xdr:col>4</xdr:col>
      <xdr:colOff>946785</xdr:colOff>
      <xdr:row>971</xdr:row>
      <xdr:rowOff>723265</xdr:rowOff>
    </xdr:to>
    <xdr:pic>
      <xdr:nvPicPr>
        <xdr:cNvPr id="495" name="图片 23" descr="file:///\\1VE3FSM7FNP2JB4\i3D\JB\报价图片\110020.jpg"/>
        <xdr:cNvPicPr>
          <a:picLocks noChangeAspect="1"/>
        </xdr:cNvPicPr>
      </xdr:nvPicPr>
      <xdr:blipFill>
        <a:blip r:embed="rId61"/>
        <a:stretch>
          <a:fillRect/>
        </a:stretch>
      </xdr:blipFill>
      <xdr:spPr>
        <a:xfrm>
          <a:off x="6944360" y="738129715"/>
          <a:ext cx="820420" cy="711200"/>
        </a:xfrm>
        <a:prstGeom prst="rect">
          <a:avLst/>
        </a:prstGeom>
        <a:noFill/>
        <a:ln w="9525">
          <a:noFill/>
        </a:ln>
      </xdr:spPr>
    </xdr:pic>
    <xdr:clientData/>
  </xdr:twoCellAnchor>
  <xdr:twoCellAnchor editAs="oneCell">
    <xdr:from>
      <xdr:col>4</xdr:col>
      <xdr:colOff>126365</xdr:colOff>
      <xdr:row>972</xdr:row>
      <xdr:rowOff>12065</xdr:rowOff>
    </xdr:from>
    <xdr:to>
      <xdr:col>4</xdr:col>
      <xdr:colOff>946785</xdr:colOff>
      <xdr:row>972</xdr:row>
      <xdr:rowOff>723265</xdr:rowOff>
    </xdr:to>
    <xdr:pic>
      <xdr:nvPicPr>
        <xdr:cNvPr id="496" name="图片 24" descr="file:///\\1VE3FSM7FNP2JB4\i3D\JB\报价图片\110020.jpg"/>
        <xdr:cNvPicPr>
          <a:picLocks noChangeAspect="1"/>
        </xdr:cNvPicPr>
      </xdr:nvPicPr>
      <xdr:blipFill>
        <a:blip r:embed="rId61"/>
        <a:stretch>
          <a:fillRect/>
        </a:stretch>
      </xdr:blipFill>
      <xdr:spPr>
        <a:xfrm>
          <a:off x="6944360" y="738891715"/>
          <a:ext cx="820420" cy="711200"/>
        </a:xfrm>
        <a:prstGeom prst="rect">
          <a:avLst/>
        </a:prstGeom>
        <a:noFill/>
        <a:ln w="9525">
          <a:noFill/>
        </a:ln>
      </xdr:spPr>
    </xdr:pic>
    <xdr:clientData/>
  </xdr:twoCellAnchor>
  <xdr:twoCellAnchor editAs="oneCell">
    <xdr:from>
      <xdr:col>4</xdr:col>
      <xdr:colOff>154305</xdr:colOff>
      <xdr:row>968</xdr:row>
      <xdr:rowOff>12065</xdr:rowOff>
    </xdr:from>
    <xdr:to>
      <xdr:col>4</xdr:col>
      <xdr:colOff>918845</xdr:colOff>
      <xdr:row>968</xdr:row>
      <xdr:rowOff>723265</xdr:rowOff>
    </xdr:to>
    <xdr:pic>
      <xdr:nvPicPr>
        <xdr:cNvPr id="497" name="图片 82" descr="file:///\\1VE3FSM7FNP2JB4\i3D\JB\报价图片\110107.jpg"/>
        <xdr:cNvPicPr>
          <a:picLocks noChangeAspect="1"/>
        </xdr:cNvPicPr>
      </xdr:nvPicPr>
      <xdr:blipFill>
        <a:blip r:embed="rId317"/>
        <a:stretch>
          <a:fillRect/>
        </a:stretch>
      </xdr:blipFill>
      <xdr:spPr>
        <a:xfrm>
          <a:off x="6972300" y="735843715"/>
          <a:ext cx="764540" cy="711200"/>
        </a:xfrm>
        <a:prstGeom prst="rect">
          <a:avLst/>
        </a:prstGeom>
        <a:noFill/>
        <a:ln w="9525">
          <a:noFill/>
        </a:ln>
      </xdr:spPr>
    </xdr:pic>
    <xdr:clientData/>
  </xdr:twoCellAnchor>
  <xdr:twoCellAnchor editAs="oneCell">
    <xdr:from>
      <xdr:col>4</xdr:col>
      <xdr:colOff>114300</xdr:colOff>
      <xdr:row>973</xdr:row>
      <xdr:rowOff>12065</xdr:rowOff>
    </xdr:from>
    <xdr:to>
      <xdr:col>4</xdr:col>
      <xdr:colOff>958850</xdr:colOff>
      <xdr:row>973</xdr:row>
      <xdr:rowOff>723265</xdr:rowOff>
    </xdr:to>
    <xdr:pic>
      <xdr:nvPicPr>
        <xdr:cNvPr id="498" name="图片 2704" descr="file:///\\1VE3FSM7FNP2JB4\i3D\JB\报价图片\212515.jpg"/>
        <xdr:cNvPicPr>
          <a:picLocks noChangeAspect="1"/>
        </xdr:cNvPicPr>
      </xdr:nvPicPr>
      <xdr:blipFill>
        <a:blip r:embed="rId318"/>
        <a:stretch>
          <a:fillRect/>
        </a:stretch>
      </xdr:blipFill>
      <xdr:spPr>
        <a:xfrm>
          <a:off x="6932295" y="739653715"/>
          <a:ext cx="844550" cy="711200"/>
        </a:xfrm>
        <a:prstGeom prst="rect">
          <a:avLst/>
        </a:prstGeom>
        <a:noFill/>
        <a:ln w="9525">
          <a:noFill/>
        </a:ln>
      </xdr:spPr>
    </xdr:pic>
    <xdr:clientData/>
  </xdr:twoCellAnchor>
  <xdr:twoCellAnchor editAs="oneCell">
    <xdr:from>
      <xdr:col>4</xdr:col>
      <xdr:colOff>233680</xdr:colOff>
      <xdr:row>974</xdr:row>
      <xdr:rowOff>12065</xdr:rowOff>
    </xdr:from>
    <xdr:to>
      <xdr:col>4</xdr:col>
      <xdr:colOff>839470</xdr:colOff>
      <xdr:row>974</xdr:row>
      <xdr:rowOff>723265</xdr:rowOff>
    </xdr:to>
    <xdr:pic>
      <xdr:nvPicPr>
        <xdr:cNvPr id="499" name="图片 3972" descr="file:///\\1VE3FSM7FNP2JB4\i3D\JB\报价图片\310650.jpg"/>
        <xdr:cNvPicPr>
          <a:picLocks noChangeAspect="1"/>
        </xdr:cNvPicPr>
      </xdr:nvPicPr>
      <xdr:blipFill>
        <a:blip r:embed="rId319"/>
        <a:stretch>
          <a:fillRect/>
        </a:stretch>
      </xdr:blipFill>
      <xdr:spPr>
        <a:xfrm>
          <a:off x="7051675" y="740415715"/>
          <a:ext cx="605790" cy="711200"/>
        </a:xfrm>
        <a:prstGeom prst="rect">
          <a:avLst/>
        </a:prstGeom>
        <a:noFill/>
        <a:ln w="9525">
          <a:noFill/>
        </a:ln>
      </xdr:spPr>
    </xdr:pic>
    <xdr:clientData/>
  </xdr:twoCellAnchor>
  <xdr:twoCellAnchor editAs="oneCell">
    <xdr:from>
      <xdr:col>4</xdr:col>
      <xdr:colOff>104140</xdr:colOff>
      <xdr:row>976</xdr:row>
      <xdr:rowOff>104140</xdr:rowOff>
    </xdr:from>
    <xdr:to>
      <xdr:col>4</xdr:col>
      <xdr:colOff>969010</xdr:colOff>
      <xdr:row>976</xdr:row>
      <xdr:rowOff>631190</xdr:rowOff>
    </xdr:to>
    <xdr:pic>
      <xdr:nvPicPr>
        <xdr:cNvPr id="500" name="图片 3685" descr="file:///\\1VE3FSM7FNP2JB4\i3D\JB\报价图片\222900.jpg"/>
        <xdr:cNvPicPr>
          <a:picLocks noChangeAspect="1"/>
        </xdr:cNvPicPr>
      </xdr:nvPicPr>
      <xdr:blipFill>
        <a:blip r:embed="rId320"/>
        <a:stretch>
          <a:fillRect/>
        </a:stretch>
      </xdr:blipFill>
      <xdr:spPr>
        <a:xfrm>
          <a:off x="6922135" y="742031790"/>
          <a:ext cx="864870" cy="527050"/>
        </a:xfrm>
        <a:prstGeom prst="rect">
          <a:avLst/>
        </a:prstGeom>
        <a:noFill/>
        <a:ln w="9525">
          <a:noFill/>
        </a:ln>
      </xdr:spPr>
    </xdr:pic>
    <xdr:clientData/>
  </xdr:twoCellAnchor>
  <xdr:twoCellAnchor editAs="oneCell">
    <xdr:from>
      <xdr:col>4</xdr:col>
      <xdr:colOff>104140</xdr:colOff>
      <xdr:row>977</xdr:row>
      <xdr:rowOff>53340</xdr:rowOff>
    </xdr:from>
    <xdr:to>
      <xdr:col>4</xdr:col>
      <xdr:colOff>969010</xdr:colOff>
      <xdr:row>977</xdr:row>
      <xdr:rowOff>681355</xdr:rowOff>
    </xdr:to>
    <xdr:pic>
      <xdr:nvPicPr>
        <xdr:cNvPr id="501" name="图片 1632" descr="file:///\\1VE3FSM7FNP2JB4\i3D\JB\报价图片\130313.jpg"/>
        <xdr:cNvPicPr>
          <a:picLocks noChangeAspect="1"/>
        </xdr:cNvPicPr>
      </xdr:nvPicPr>
      <xdr:blipFill>
        <a:blip r:embed="rId321"/>
        <a:stretch>
          <a:fillRect/>
        </a:stretch>
      </xdr:blipFill>
      <xdr:spPr>
        <a:xfrm>
          <a:off x="6922135" y="742742990"/>
          <a:ext cx="864870" cy="628015"/>
        </a:xfrm>
        <a:prstGeom prst="rect">
          <a:avLst/>
        </a:prstGeom>
        <a:noFill/>
        <a:ln w="9525">
          <a:noFill/>
        </a:ln>
      </xdr:spPr>
    </xdr:pic>
    <xdr:clientData/>
  </xdr:twoCellAnchor>
  <xdr:twoCellAnchor editAs="oneCell">
    <xdr:from>
      <xdr:col>4</xdr:col>
      <xdr:colOff>148590</xdr:colOff>
      <xdr:row>979</xdr:row>
      <xdr:rowOff>12065</xdr:rowOff>
    </xdr:from>
    <xdr:to>
      <xdr:col>4</xdr:col>
      <xdr:colOff>923925</xdr:colOff>
      <xdr:row>979</xdr:row>
      <xdr:rowOff>723265</xdr:rowOff>
    </xdr:to>
    <xdr:pic>
      <xdr:nvPicPr>
        <xdr:cNvPr id="502" name="图片 1549" descr="file:///\\1VE3FSM7FNP2JB4\i3D\JB\报价图片\130090.jpg"/>
        <xdr:cNvPicPr>
          <a:picLocks noChangeAspect="1"/>
        </xdr:cNvPicPr>
      </xdr:nvPicPr>
      <xdr:blipFill>
        <a:blip r:embed="rId322"/>
        <a:stretch>
          <a:fillRect/>
        </a:stretch>
      </xdr:blipFill>
      <xdr:spPr>
        <a:xfrm>
          <a:off x="6966585" y="744225715"/>
          <a:ext cx="775335" cy="711200"/>
        </a:xfrm>
        <a:prstGeom prst="rect">
          <a:avLst/>
        </a:prstGeom>
        <a:noFill/>
        <a:ln w="9525">
          <a:noFill/>
        </a:ln>
      </xdr:spPr>
    </xdr:pic>
    <xdr:clientData/>
  </xdr:twoCellAnchor>
  <xdr:twoCellAnchor editAs="oneCell">
    <xdr:from>
      <xdr:col>4</xdr:col>
      <xdr:colOff>149225</xdr:colOff>
      <xdr:row>980</xdr:row>
      <xdr:rowOff>68580</xdr:rowOff>
    </xdr:from>
    <xdr:to>
      <xdr:col>4</xdr:col>
      <xdr:colOff>923290</xdr:colOff>
      <xdr:row>980</xdr:row>
      <xdr:rowOff>636905</xdr:rowOff>
    </xdr:to>
    <xdr:pic>
      <xdr:nvPicPr>
        <xdr:cNvPr id="503" name="图片 15"/>
        <xdr:cNvPicPr>
          <a:picLocks noChangeAspect="1"/>
        </xdr:cNvPicPr>
      </xdr:nvPicPr>
      <xdr:blipFill>
        <a:blip r:embed="rId323"/>
        <a:stretch>
          <a:fillRect/>
        </a:stretch>
      </xdr:blipFill>
      <xdr:spPr>
        <a:xfrm>
          <a:off x="6967220" y="745044230"/>
          <a:ext cx="774065" cy="568325"/>
        </a:xfrm>
        <a:prstGeom prst="rect">
          <a:avLst/>
        </a:prstGeom>
        <a:noFill/>
        <a:ln w="9525">
          <a:noFill/>
        </a:ln>
      </xdr:spPr>
    </xdr:pic>
    <xdr:clientData/>
  </xdr:twoCellAnchor>
  <xdr:twoCellAnchor editAs="oneCell">
    <xdr:from>
      <xdr:col>4</xdr:col>
      <xdr:colOff>148590</xdr:colOff>
      <xdr:row>981</xdr:row>
      <xdr:rowOff>12065</xdr:rowOff>
    </xdr:from>
    <xdr:to>
      <xdr:col>4</xdr:col>
      <xdr:colOff>923925</xdr:colOff>
      <xdr:row>981</xdr:row>
      <xdr:rowOff>723265</xdr:rowOff>
    </xdr:to>
    <xdr:pic>
      <xdr:nvPicPr>
        <xdr:cNvPr id="504" name="图片 1553" descr="file:///\\1VE3FSM7FNP2JB4\i3D\JB\报价图片\130090.jpg"/>
        <xdr:cNvPicPr>
          <a:picLocks noChangeAspect="1"/>
        </xdr:cNvPicPr>
      </xdr:nvPicPr>
      <xdr:blipFill>
        <a:blip r:embed="rId322"/>
        <a:stretch>
          <a:fillRect/>
        </a:stretch>
      </xdr:blipFill>
      <xdr:spPr>
        <a:xfrm>
          <a:off x="6966585" y="745749715"/>
          <a:ext cx="775335" cy="711200"/>
        </a:xfrm>
        <a:prstGeom prst="rect">
          <a:avLst/>
        </a:prstGeom>
        <a:noFill/>
        <a:ln w="9525">
          <a:noFill/>
        </a:ln>
      </xdr:spPr>
    </xdr:pic>
    <xdr:clientData/>
  </xdr:twoCellAnchor>
  <xdr:twoCellAnchor editAs="oneCell">
    <xdr:from>
      <xdr:col>4</xdr:col>
      <xdr:colOff>149225</xdr:colOff>
      <xdr:row>982</xdr:row>
      <xdr:rowOff>68580</xdr:rowOff>
    </xdr:from>
    <xdr:to>
      <xdr:col>4</xdr:col>
      <xdr:colOff>923290</xdr:colOff>
      <xdr:row>982</xdr:row>
      <xdr:rowOff>636905</xdr:rowOff>
    </xdr:to>
    <xdr:pic>
      <xdr:nvPicPr>
        <xdr:cNvPr id="505" name="图片 19"/>
        <xdr:cNvPicPr>
          <a:picLocks noChangeAspect="1"/>
        </xdr:cNvPicPr>
      </xdr:nvPicPr>
      <xdr:blipFill>
        <a:blip r:embed="rId323"/>
        <a:stretch>
          <a:fillRect/>
        </a:stretch>
      </xdr:blipFill>
      <xdr:spPr>
        <a:xfrm>
          <a:off x="6967220" y="746568230"/>
          <a:ext cx="774065" cy="568325"/>
        </a:xfrm>
        <a:prstGeom prst="rect">
          <a:avLst/>
        </a:prstGeom>
        <a:noFill/>
        <a:ln w="9525">
          <a:noFill/>
        </a:ln>
      </xdr:spPr>
    </xdr:pic>
    <xdr:clientData/>
  </xdr:twoCellAnchor>
  <xdr:twoCellAnchor editAs="oneCell">
    <xdr:from>
      <xdr:col>4</xdr:col>
      <xdr:colOff>148590</xdr:colOff>
      <xdr:row>983</xdr:row>
      <xdr:rowOff>12065</xdr:rowOff>
    </xdr:from>
    <xdr:to>
      <xdr:col>4</xdr:col>
      <xdr:colOff>923925</xdr:colOff>
      <xdr:row>983</xdr:row>
      <xdr:rowOff>723265</xdr:rowOff>
    </xdr:to>
    <xdr:pic>
      <xdr:nvPicPr>
        <xdr:cNvPr id="506" name="图片 1565" descr="file:///\\1VE3FSM7FNP2JB4\i3D\JB\报价图片\130090.jpg"/>
        <xdr:cNvPicPr>
          <a:picLocks noChangeAspect="1"/>
        </xdr:cNvPicPr>
      </xdr:nvPicPr>
      <xdr:blipFill>
        <a:blip r:embed="rId322"/>
        <a:stretch>
          <a:fillRect/>
        </a:stretch>
      </xdr:blipFill>
      <xdr:spPr>
        <a:xfrm>
          <a:off x="6966585" y="747273715"/>
          <a:ext cx="775335" cy="711200"/>
        </a:xfrm>
        <a:prstGeom prst="rect">
          <a:avLst/>
        </a:prstGeom>
        <a:noFill/>
        <a:ln w="9525">
          <a:noFill/>
        </a:ln>
      </xdr:spPr>
    </xdr:pic>
    <xdr:clientData/>
  </xdr:twoCellAnchor>
  <xdr:twoCellAnchor editAs="oneCell">
    <xdr:from>
      <xdr:col>4</xdr:col>
      <xdr:colOff>149225</xdr:colOff>
      <xdr:row>984</xdr:row>
      <xdr:rowOff>68580</xdr:rowOff>
    </xdr:from>
    <xdr:to>
      <xdr:col>4</xdr:col>
      <xdr:colOff>923290</xdr:colOff>
      <xdr:row>984</xdr:row>
      <xdr:rowOff>636905</xdr:rowOff>
    </xdr:to>
    <xdr:pic>
      <xdr:nvPicPr>
        <xdr:cNvPr id="507" name="图片 31"/>
        <xdr:cNvPicPr>
          <a:picLocks noChangeAspect="1"/>
        </xdr:cNvPicPr>
      </xdr:nvPicPr>
      <xdr:blipFill>
        <a:blip r:embed="rId323"/>
        <a:stretch>
          <a:fillRect/>
        </a:stretch>
      </xdr:blipFill>
      <xdr:spPr>
        <a:xfrm>
          <a:off x="6967220" y="748092230"/>
          <a:ext cx="774065" cy="568325"/>
        </a:xfrm>
        <a:prstGeom prst="rect">
          <a:avLst/>
        </a:prstGeom>
        <a:noFill/>
        <a:ln w="9525">
          <a:noFill/>
        </a:ln>
      </xdr:spPr>
    </xdr:pic>
    <xdr:clientData/>
  </xdr:twoCellAnchor>
  <xdr:twoCellAnchor editAs="oneCell">
    <xdr:from>
      <xdr:col>4</xdr:col>
      <xdr:colOff>141605</xdr:colOff>
      <xdr:row>985</xdr:row>
      <xdr:rowOff>12065</xdr:rowOff>
    </xdr:from>
    <xdr:to>
      <xdr:col>4</xdr:col>
      <xdr:colOff>931545</xdr:colOff>
      <xdr:row>985</xdr:row>
      <xdr:rowOff>723265</xdr:rowOff>
    </xdr:to>
    <xdr:pic>
      <xdr:nvPicPr>
        <xdr:cNvPr id="508" name="图片 1599" descr="file:///\\1VE3FSM7FNP2JB4\i3D\JB\报价图片\130220.jpg"/>
        <xdr:cNvPicPr>
          <a:picLocks noChangeAspect="1"/>
        </xdr:cNvPicPr>
      </xdr:nvPicPr>
      <xdr:blipFill>
        <a:blip r:embed="rId324"/>
        <a:stretch>
          <a:fillRect/>
        </a:stretch>
      </xdr:blipFill>
      <xdr:spPr>
        <a:xfrm>
          <a:off x="6959600" y="748797715"/>
          <a:ext cx="789940" cy="711200"/>
        </a:xfrm>
        <a:prstGeom prst="rect">
          <a:avLst/>
        </a:prstGeom>
        <a:noFill/>
        <a:ln w="9525">
          <a:noFill/>
        </a:ln>
      </xdr:spPr>
    </xdr:pic>
    <xdr:clientData/>
  </xdr:twoCellAnchor>
  <xdr:twoCellAnchor editAs="oneCell">
    <xdr:from>
      <xdr:col>4</xdr:col>
      <xdr:colOff>141605</xdr:colOff>
      <xdr:row>986</xdr:row>
      <xdr:rowOff>12065</xdr:rowOff>
    </xdr:from>
    <xdr:to>
      <xdr:col>4</xdr:col>
      <xdr:colOff>931545</xdr:colOff>
      <xdr:row>986</xdr:row>
      <xdr:rowOff>723265</xdr:rowOff>
    </xdr:to>
    <xdr:pic>
      <xdr:nvPicPr>
        <xdr:cNvPr id="509" name="图片 1600" descr="file:///\\1VE3FSM7FNP2JB4\i3D\JB\报价图片\130220.jpg"/>
        <xdr:cNvPicPr>
          <a:picLocks noChangeAspect="1"/>
        </xdr:cNvPicPr>
      </xdr:nvPicPr>
      <xdr:blipFill>
        <a:blip r:embed="rId324"/>
        <a:stretch>
          <a:fillRect/>
        </a:stretch>
      </xdr:blipFill>
      <xdr:spPr>
        <a:xfrm>
          <a:off x="6959600" y="749559715"/>
          <a:ext cx="789940" cy="711200"/>
        </a:xfrm>
        <a:prstGeom prst="rect">
          <a:avLst/>
        </a:prstGeom>
        <a:noFill/>
        <a:ln w="9525">
          <a:noFill/>
        </a:ln>
      </xdr:spPr>
    </xdr:pic>
    <xdr:clientData/>
  </xdr:twoCellAnchor>
  <xdr:twoCellAnchor editAs="oneCell">
    <xdr:from>
      <xdr:col>4</xdr:col>
      <xdr:colOff>141605</xdr:colOff>
      <xdr:row>987</xdr:row>
      <xdr:rowOff>12065</xdr:rowOff>
    </xdr:from>
    <xdr:to>
      <xdr:col>4</xdr:col>
      <xdr:colOff>931545</xdr:colOff>
      <xdr:row>987</xdr:row>
      <xdr:rowOff>723265</xdr:rowOff>
    </xdr:to>
    <xdr:pic>
      <xdr:nvPicPr>
        <xdr:cNvPr id="510" name="图片 1608" descr="file:///\\1VE3FSM7FNP2JB4\i3D\JB\报价图片\130220.jpg"/>
        <xdr:cNvPicPr>
          <a:picLocks noChangeAspect="1"/>
        </xdr:cNvPicPr>
      </xdr:nvPicPr>
      <xdr:blipFill>
        <a:blip r:embed="rId324"/>
        <a:stretch>
          <a:fillRect/>
        </a:stretch>
      </xdr:blipFill>
      <xdr:spPr>
        <a:xfrm>
          <a:off x="6959600" y="750321715"/>
          <a:ext cx="789940" cy="711200"/>
        </a:xfrm>
        <a:prstGeom prst="rect">
          <a:avLst/>
        </a:prstGeom>
        <a:noFill/>
        <a:ln w="9525">
          <a:noFill/>
        </a:ln>
      </xdr:spPr>
    </xdr:pic>
    <xdr:clientData/>
  </xdr:twoCellAnchor>
  <xdr:twoCellAnchor editAs="oneCell">
    <xdr:from>
      <xdr:col>4</xdr:col>
      <xdr:colOff>141605</xdr:colOff>
      <xdr:row>988</xdr:row>
      <xdr:rowOff>12065</xdr:rowOff>
    </xdr:from>
    <xdr:to>
      <xdr:col>4</xdr:col>
      <xdr:colOff>931545</xdr:colOff>
      <xdr:row>988</xdr:row>
      <xdr:rowOff>723265</xdr:rowOff>
    </xdr:to>
    <xdr:pic>
      <xdr:nvPicPr>
        <xdr:cNvPr id="511" name="图片 1599" descr="file:///\\1VE3FSM7FNP2JB4\i3D\JB\报价图片\130220.jpg"/>
        <xdr:cNvPicPr>
          <a:picLocks noChangeAspect="1"/>
        </xdr:cNvPicPr>
      </xdr:nvPicPr>
      <xdr:blipFill>
        <a:blip r:embed="rId324"/>
        <a:stretch>
          <a:fillRect/>
        </a:stretch>
      </xdr:blipFill>
      <xdr:spPr>
        <a:xfrm>
          <a:off x="6959600" y="751083715"/>
          <a:ext cx="789940" cy="711200"/>
        </a:xfrm>
        <a:prstGeom prst="rect">
          <a:avLst/>
        </a:prstGeom>
        <a:noFill/>
        <a:ln w="9525">
          <a:noFill/>
        </a:ln>
      </xdr:spPr>
    </xdr:pic>
    <xdr:clientData/>
  </xdr:twoCellAnchor>
  <xdr:twoCellAnchor editAs="oneCell">
    <xdr:from>
      <xdr:col>4</xdr:col>
      <xdr:colOff>141605</xdr:colOff>
      <xdr:row>989</xdr:row>
      <xdr:rowOff>12065</xdr:rowOff>
    </xdr:from>
    <xdr:to>
      <xdr:col>4</xdr:col>
      <xdr:colOff>931545</xdr:colOff>
      <xdr:row>989</xdr:row>
      <xdr:rowOff>723265</xdr:rowOff>
    </xdr:to>
    <xdr:pic>
      <xdr:nvPicPr>
        <xdr:cNvPr id="512" name="图片 1606" descr="file:///\\1VE3FSM7FNP2JB4\i3D\JB\报价图片\130220.jpg"/>
        <xdr:cNvPicPr>
          <a:picLocks noChangeAspect="1"/>
        </xdr:cNvPicPr>
      </xdr:nvPicPr>
      <xdr:blipFill>
        <a:blip r:embed="rId324"/>
        <a:stretch>
          <a:fillRect/>
        </a:stretch>
      </xdr:blipFill>
      <xdr:spPr>
        <a:xfrm>
          <a:off x="6959600" y="751845715"/>
          <a:ext cx="789940" cy="711200"/>
        </a:xfrm>
        <a:prstGeom prst="rect">
          <a:avLst/>
        </a:prstGeom>
        <a:noFill/>
        <a:ln w="9525">
          <a:noFill/>
        </a:ln>
      </xdr:spPr>
    </xdr:pic>
    <xdr:clientData/>
  </xdr:twoCellAnchor>
  <xdr:twoCellAnchor editAs="oneCell">
    <xdr:from>
      <xdr:col>4</xdr:col>
      <xdr:colOff>141605</xdr:colOff>
      <xdr:row>990</xdr:row>
      <xdr:rowOff>12065</xdr:rowOff>
    </xdr:from>
    <xdr:to>
      <xdr:col>4</xdr:col>
      <xdr:colOff>931545</xdr:colOff>
      <xdr:row>990</xdr:row>
      <xdr:rowOff>723265</xdr:rowOff>
    </xdr:to>
    <xdr:pic>
      <xdr:nvPicPr>
        <xdr:cNvPr id="513" name="图片 1607" descr="file:///\\1VE3FSM7FNP2JB4\i3D\JB\报价图片\130220.jpg"/>
        <xdr:cNvPicPr>
          <a:picLocks noChangeAspect="1"/>
        </xdr:cNvPicPr>
      </xdr:nvPicPr>
      <xdr:blipFill>
        <a:blip r:embed="rId324"/>
        <a:stretch>
          <a:fillRect/>
        </a:stretch>
      </xdr:blipFill>
      <xdr:spPr>
        <a:xfrm>
          <a:off x="6959600" y="752607715"/>
          <a:ext cx="789940" cy="711200"/>
        </a:xfrm>
        <a:prstGeom prst="rect">
          <a:avLst/>
        </a:prstGeom>
        <a:noFill/>
        <a:ln w="9525">
          <a:noFill/>
        </a:ln>
      </xdr:spPr>
    </xdr:pic>
    <xdr:clientData/>
  </xdr:twoCellAnchor>
  <xdr:twoCellAnchor editAs="oneCell">
    <xdr:from>
      <xdr:col>4</xdr:col>
      <xdr:colOff>141605</xdr:colOff>
      <xdr:row>991</xdr:row>
      <xdr:rowOff>12065</xdr:rowOff>
    </xdr:from>
    <xdr:to>
      <xdr:col>4</xdr:col>
      <xdr:colOff>931545</xdr:colOff>
      <xdr:row>991</xdr:row>
      <xdr:rowOff>723265</xdr:rowOff>
    </xdr:to>
    <xdr:pic>
      <xdr:nvPicPr>
        <xdr:cNvPr id="514" name="图片 1603" descr="file:///\\1VE3FSM7FNP2JB4\i3D\JB\报价图片\130220.jpg"/>
        <xdr:cNvPicPr>
          <a:picLocks noChangeAspect="1"/>
        </xdr:cNvPicPr>
      </xdr:nvPicPr>
      <xdr:blipFill>
        <a:blip r:embed="rId324"/>
        <a:stretch>
          <a:fillRect/>
        </a:stretch>
      </xdr:blipFill>
      <xdr:spPr>
        <a:xfrm>
          <a:off x="6959600" y="753369715"/>
          <a:ext cx="789940" cy="711200"/>
        </a:xfrm>
        <a:prstGeom prst="rect">
          <a:avLst/>
        </a:prstGeom>
        <a:noFill/>
        <a:ln w="9525">
          <a:noFill/>
        </a:ln>
      </xdr:spPr>
    </xdr:pic>
    <xdr:clientData/>
  </xdr:twoCellAnchor>
  <xdr:twoCellAnchor editAs="oneCell">
    <xdr:from>
      <xdr:col>4</xdr:col>
      <xdr:colOff>290195</xdr:colOff>
      <xdr:row>992</xdr:row>
      <xdr:rowOff>12065</xdr:rowOff>
    </xdr:from>
    <xdr:to>
      <xdr:col>4</xdr:col>
      <xdr:colOff>782320</xdr:colOff>
      <xdr:row>992</xdr:row>
      <xdr:rowOff>723265</xdr:rowOff>
    </xdr:to>
    <xdr:pic>
      <xdr:nvPicPr>
        <xdr:cNvPr id="515" name="图片 5126" descr="file:///\\1VE3FSM7FNP2JB4\i3D\JB\报价图片\320248.jpg"/>
        <xdr:cNvPicPr>
          <a:picLocks noChangeAspect="1"/>
        </xdr:cNvPicPr>
      </xdr:nvPicPr>
      <xdr:blipFill>
        <a:blip r:embed="rId325"/>
        <a:stretch>
          <a:fillRect/>
        </a:stretch>
      </xdr:blipFill>
      <xdr:spPr>
        <a:xfrm>
          <a:off x="7108190" y="754131715"/>
          <a:ext cx="492125" cy="711200"/>
        </a:xfrm>
        <a:prstGeom prst="rect">
          <a:avLst/>
        </a:prstGeom>
        <a:noFill/>
        <a:ln w="9525">
          <a:noFill/>
        </a:ln>
      </xdr:spPr>
    </xdr:pic>
    <xdr:clientData/>
  </xdr:twoCellAnchor>
  <xdr:twoCellAnchor editAs="oneCell">
    <xdr:from>
      <xdr:col>4</xdr:col>
      <xdr:colOff>104140</xdr:colOff>
      <xdr:row>993</xdr:row>
      <xdr:rowOff>17780</xdr:rowOff>
    </xdr:from>
    <xdr:to>
      <xdr:col>4</xdr:col>
      <xdr:colOff>969010</xdr:colOff>
      <xdr:row>993</xdr:row>
      <xdr:rowOff>717550</xdr:rowOff>
    </xdr:to>
    <xdr:pic>
      <xdr:nvPicPr>
        <xdr:cNvPr id="516" name="图片 1297" descr="file:///\\1VE3FSM7FNP2JB4\i3D\JB\报价图片\113643.jpg"/>
        <xdr:cNvPicPr>
          <a:picLocks noChangeAspect="1"/>
        </xdr:cNvPicPr>
      </xdr:nvPicPr>
      <xdr:blipFill>
        <a:blip r:embed="rId60"/>
        <a:stretch>
          <a:fillRect/>
        </a:stretch>
      </xdr:blipFill>
      <xdr:spPr>
        <a:xfrm>
          <a:off x="6922135" y="754899430"/>
          <a:ext cx="864870" cy="699770"/>
        </a:xfrm>
        <a:prstGeom prst="rect">
          <a:avLst/>
        </a:prstGeom>
        <a:noFill/>
        <a:ln w="9525">
          <a:noFill/>
        </a:ln>
      </xdr:spPr>
    </xdr:pic>
    <xdr:clientData/>
  </xdr:twoCellAnchor>
  <xdr:twoCellAnchor editAs="oneCell">
    <xdr:from>
      <xdr:col>4</xdr:col>
      <xdr:colOff>172720</xdr:colOff>
      <xdr:row>994</xdr:row>
      <xdr:rowOff>82550</xdr:rowOff>
    </xdr:from>
    <xdr:to>
      <xdr:col>4</xdr:col>
      <xdr:colOff>899795</xdr:colOff>
      <xdr:row>994</xdr:row>
      <xdr:rowOff>511175</xdr:rowOff>
    </xdr:to>
    <xdr:pic>
      <xdr:nvPicPr>
        <xdr:cNvPr id="517" name="图片 516"/>
        <xdr:cNvPicPr>
          <a:picLocks noChangeAspect="1"/>
        </xdr:cNvPicPr>
      </xdr:nvPicPr>
      <xdr:blipFill>
        <a:blip r:embed="rId326"/>
        <a:stretch>
          <a:fillRect/>
        </a:stretch>
      </xdr:blipFill>
      <xdr:spPr>
        <a:xfrm>
          <a:off x="6990715" y="755726200"/>
          <a:ext cx="727075" cy="428625"/>
        </a:xfrm>
        <a:prstGeom prst="rect">
          <a:avLst/>
        </a:prstGeom>
        <a:noFill/>
        <a:ln w="9525">
          <a:noFill/>
        </a:ln>
      </xdr:spPr>
    </xdr:pic>
    <xdr:clientData/>
  </xdr:twoCellAnchor>
  <xdr:twoCellAnchor editAs="oneCell">
    <xdr:from>
      <xdr:col>4</xdr:col>
      <xdr:colOff>104140</xdr:colOff>
      <xdr:row>975</xdr:row>
      <xdr:rowOff>50800</xdr:rowOff>
    </xdr:from>
    <xdr:to>
      <xdr:col>4</xdr:col>
      <xdr:colOff>969010</xdr:colOff>
      <xdr:row>975</xdr:row>
      <xdr:rowOff>687705</xdr:rowOff>
    </xdr:to>
    <xdr:pic>
      <xdr:nvPicPr>
        <xdr:cNvPr id="518" name="图片 4015" descr="file:///\\1VE3FSM7FNP2JB4\i3D\JB\报价图片\310806.jpg"/>
        <xdr:cNvPicPr>
          <a:picLocks noChangeAspect="1"/>
        </xdr:cNvPicPr>
      </xdr:nvPicPr>
      <xdr:blipFill>
        <a:blip r:embed="rId327"/>
        <a:stretch>
          <a:fillRect/>
        </a:stretch>
      </xdr:blipFill>
      <xdr:spPr>
        <a:xfrm>
          <a:off x="6922135" y="741216450"/>
          <a:ext cx="864870" cy="636905"/>
        </a:xfrm>
        <a:prstGeom prst="rect">
          <a:avLst/>
        </a:prstGeom>
        <a:noFill/>
        <a:ln w="9525">
          <a:noFill/>
        </a:ln>
      </xdr:spPr>
    </xdr:pic>
    <xdr:clientData/>
  </xdr:twoCellAnchor>
  <xdr:twoCellAnchor editAs="oneCell">
    <xdr:from>
      <xdr:col>4</xdr:col>
      <xdr:colOff>264160</xdr:colOff>
      <xdr:row>995</xdr:row>
      <xdr:rowOff>133350</xdr:rowOff>
    </xdr:from>
    <xdr:to>
      <xdr:col>4</xdr:col>
      <xdr:colOff>808355</xdr:colOff>
      <xdr:row>995</xdr:row>
      <xdr:rowOff>643890</xdr:rowOff>
    </xdr:to>
    <xdr:pic>
      <xdr:nvPicPr>
        <xdr:cNvPr id="519" name="图片 518"/>
        <xdr:cNvPicPr>
          <a:picLocks noChangeAspect="1"/>
        </xdr:cNvPicPr>
      </xdr:nvPicPr>
      <xdr:blipFill>
        <a:blip r:embed="rId328"/>
        <a:stretch>
          <a:fillRect/>
        </a:stretch>
      </xdr:blipFill>
      <xdr:spPr>
        <a:xfrm>
          <a:off x="7082155" y="756539000"/>
          <a:ext cx="544195" cy="510540"/>
        </a:xfrm>
        <a:prstGeom prst="rect">
          <a:avLst/>
        </a:prstGeom>
        <a:noFill/>
        <a:ln w="9525">
          <a:noFill/>
        </a:ln>
      </xdr:spPr>
    </xdr:pic>
    <xdr:clientData/>
  </xdr:twoCellAnchor>
  <xdr:twoCellAnchor editAs="oneCell">
    <xdr:from>
      <xdr:col>4</xdr:col>
      <xdr:colOff>288925</xdr:colOff>
      <xdr:row>789</xdr:row>
      <xdr:rowOff>111760</xdr:rowOff>
    </xdr:from>
    <xdr:to>
      <xdr:col>4</xdr:col>
      <xdr:colOff>784225</xdr:colOff>
      <xdr:row>789</xdr:row>
      <xdr:rowOff>739775</xdr:rowOff>
    </xdr:to>
    <xdr:pic>
      <xdr:nvPicPr>
        <xdr:cNvPr id="520" name="图片 519"/>
        <xdr:cNvPicPr>
          <a:picLocks noChangeAspect="1"/>
        </xdr:cNvPicPr>
      </xdr:nvPicPr>
      <xdr:blipFill>
        <a:blip r:embed="rId329"/>
        <a:stretch>
          <a:fillRect/>
        </a:stretch>
      </xdr:blipFill>
      <xdr:spPr>
        <a:xfrm>
          <a:off x="7106920" y="598770710"/>
          <a:ext cx="495300" cy="628015"/>
        </a:xfrm>
        <a:prstGeom prst="rect">
          <a:avLst/>
        </a:prstGeom>
        <a:noFill/>
        <a:ln w="9525">
          <a:noFill/>
        </a:ln>
      </xdr:spPr>
    </xdr:pic>
    <xdr:clientData/>
  </xdr:twoCellAnchor>
  <xdr:twoCellAnchor editAs="oneCell">
    <xdr:from>
      <xdr:col>4</xdr:col>
      <xdr:colOff>184150</xdr:colOff>
      <xdr:row>790</xdr:row>
      <xdr:rowOff>154305</xdr:rowOff>
    </xdr:from>
    <xdr:to>
      <xdr:col>4</xdr:col>
      <xdr:colOff>889000</xdr:colOff>
      <xdr:row>790</xdr:row>
      <xdr:rowOff>711200</xdr:rowOff>
    </xdr:to>
    <xdr:pic>
      <xdr:nvPicPr>
        <xdr:cNvPr id="521" name="图片 520"/>
        <xdr:cNvPicPr>
          <a:picLocks noChangeAspect="1"/>
        </xdr:cNvPicPr>
      </xdr:nvPicPr>
      <xdr:blipFill>
        <a:blip r:embed="rId330"/>
        <a:stretch>
          <a:fillRect/>
        </a:stretch>
      </xdr:blipFill>
      <xdr:spPr>
        <a:xfrm>
          <a:off x="7002145" y="599575255"/>
          <a:ext cx="704850" cy="556895"/>
        </a:xfrm>
        <a:prstGeom prst="rect">
          <a:avLst/>
        </a:prstGeom>
        <a:noFill/>
        <a:ln w="9525">
          <a:noFill/>
        </a:ln>
      </xdr:spPr>
    </xdr:pic>
    <xdr:clientData/>
  </xdr:twoCellAnchor>
  <xdr:twoCellAnchor editAs="oneCell">
    <xdr:from>
      <xdr:col>4</xdr:col>
      <xdr:colOff>304165</xdr:colOff>
      <xdr:row>783</xdr:row>
      <xdr:rowOff>135890</xdr:rowOff>
    </xdr:from>
    <xdr:to>
      <xdr:col>4</xdr:col>
      <xdr:colOff>768350</xdr:colOff>
      <xdr:row>783</xdr:row>
      <xdr:rowOff>749300</xdr:rowOff>
    </xdr:to>
    <xdr:pic>
      <xdr:nvPicPr>
        <xdr:cNvPr id="522" name="图片 521"/>
        <xdr:cNvPicPr>
          <a:picLocks noChangeAspect="1"/>
        </xdr:cNvPicPr>
      </xdr:nvPicPr>
      <xdr:blipFill>
        <a:blip r:embed="rId331"/>
        <a:stretch>
          <a:fillRect/>
        </a:stretch>
      </xdr:blipFill>
      <xdr:spPr>
        <a:xfrm>
          <a:off x="7122160" y="594222840"/>
          <a:ext cx="464185" cy="613410"/>
        </a:xfrm>
        <a:prstGeom prst="rect">
          <a:avLst/>
        </a:prstGeom>
        <a:noFill/>
        <a:ln w="9525">
          <a:noFill/>
        </a:ln>
      </xdr:spPr>
    </xdr:pic>
    <xdr:clientData/>
  </xdr:twoCellAnchor>
  <xdr:twoCellAnchor editAs="oneCell">
    <xdr:from>
      <xdr:col>4</xdr:col>
      <xdr:colOff>351790</xdr:colOff>
      <xdr:row>782</xdr:row>
      <xdr:rowOff>107950</xdr:rowOff>
    </xdr:from>
    <xdr:to>
      <xdr:col>4</xdr:col>
      <xdr:colOff>721360</xdr:colOff>
      <xdr:row>782</xdr:row>
      <xdr:rowOff>721360</xdr:rowOff>
    </xdr:to>
    <xdr:pic>
      <xdr:nvPicPr>
        <xdr:cNvPr id="523" name="图片 522"/>
        <xdr:cNvPicPr>
          <a:picLocks noChangeAspect="1"/>
        </xdr:cNvPicPr>
      </xdr:nvPicPr>
      <xdr:blipFill>
        <a:blip r:embed="rId331"/>
        <a:stretch>
          <a:fillRect/>
        </a:stretch>
      </xdr:blipFill>
      <xdr:spPr>
        <a:xfrm>
          <a:off x="7169785" y="593432900"/>
          <a:ext cx="369570" cy="613410"/>
        </a:xfrm>
        <a:prstGeom prst="rect">
          <a:avLst/>
        </a:prstGeom>
        <a:noFill/>
        <a:ln w="9525">
          <a:noFill/>
        </a:ln>
      </xdr:spPr>
    </xdr:pic>
    <xdr:clientData/>
  </xdr:twoCellAnchor>
  <xdr:twoCellAnchor editAs="oneCell">
    <xdr:from>
      <xdr:col>4</xdr:col>
      <xdr:colOff>269875</xdr:colOff>
      <xdr:row>791</xdr:row>
      <xdr:rowOff>111760</xdr:rowOff>
    </xdr:from>
    <xdr:to>
      <xdr:col>4</xdr:col>
      <xdr:colOff>803275</xdr:colOff>
      <xdr:row>791</xdr:row>
      <xdr:rowOff>739775</xdr:rowOff>
    </xdr:to>
    <xdr:pic>
      <xdr:nvPicPr>
        <xdr:cNvPr id="524" name="图片 523"/>
        <xdr:cNvPicPr>
          <a:picLocks noChangeAspect="1"/>
        </xdr:cNvPicPr>
      </xdr:nvPicPr>
      <xdr:blipFill>
        <a:blip r:embed="rId332"/>
        <a:stretch>
          <a:fillRect/>
        </a:stretch>
      </xdr:blipFill>
      <xdr:spPr>
        <a:xfrm>
          <a:off x="7087870" y="600294710"/>
          <a:ext cx="533400" cy="628015"/>
        </a:xfrm>
        <a:prstGeom prst="rect">
          <a:avLst/>
        </a:prstGeom>
        <a:noFill/>
        <a:ln w="9525">
          <a:noFill/>
        </a:ln>
      </xdr:spPr>
    </xdr:pic>
    <xdr:clientData/>
  </xdr:twoCellAnchor>
  <xdr:twoCellAnchor editAs="oneCell">
    <xdr:from>
      <xdr:col>4</xdr:col>
      <xdr:colOff>308610</xdr:colOff>
      <xdr:row>784</xdr:row>
      <xdr:rowOff>107950</xdr:rowOff>
    </xdr:from>
    <xdr:to>
      <xdr:col>4</xdr:col>
      <xdr:colOff>764540</xdr:colOff>
      <xdr:row>784</xdr:row>
      <xdr:rowOff>691515</xdr:rowOff>
    </xdr:to>
    <xdr:pic>
      <xdr:nvPicPr>
        <xdr:cNvPr id="525" name="图片 524"/>
        <xdr:cNvPicPr>
          <a:picLocks noChangeAspect="1"/>
        </xdr:cNvPicPr>
      </xdr:nvPicPr>
      <xdr:blipFill>
        <a:blip r:embed="rId333"/>
        <a:stretch>
          <a:fillRect/>
        </a:stretch>
      </xdr:blipFill>
      <xdr:spPr>
        <a:xfrm>
          <a:off x="7126605" y="594956900"/>
          <a:ext cx="455930" cy="583565"/>
        </a:xfrm>
        <a:prstGeom prst="rect">
          <a:avLst/>
        </a:prstGeom>
        <a:noFill/>
        <a:ln w="9525">
          <a:noFill/>
        </a:ln>
      </xdr:spPr>
    </xdr:pic>
    <xdr:clientData/>
  </xdr:twoCellAnchor>
  <xdr:twoCellAnchor editAs="oneCell">
    <xdr:from>
      <xdr:col>4</xdr:col>
      <xdr:colOff>274320</xdr:colOff>
      <xdr:row>785</xdr:row>
      <xdr:rowOff>75565</xdr:rowOff>
    </xdr:from>
    <xdr:to>
      <xdr:col>4</xdr:col>
      <xdr:colOff>798195</xdr:colOff>
      <xdr:row>785</xdr:row>
      <xdr:rowOff>758825</xdr:rowOff>
    </xdr:to>
    <xdr:pic>
      <xdr:nvPicPr>
        <xdr:cNvPr id="526" name="图片 525"/>
        <xdr:cNvPicPr>
          <a:picLocks noChangeAspect="1"/>
        </xdr:cNvPicPr>
      </xdr:nvPicPr>
      <xdr:blipFill>
        <a:blip r:embed="rId334"/>
        <a:stretch>
          <a:fillRect/>
        </a:stretch>
      </xdr:blipFill>
      <xdr:spPr>
        <a:xfrm>
          <a:off x="7092315" y="595686515"/>
          <a:ext cx="523875" cy="683260"/>
        </a:xfrm>
        <a:prstGeom prst="rect">
          <a:avLst/>
        </a:prstGeom>
        <a:noFill/>
        <a:ln w="9525">
          <a:noFill/>
        </a:ln>
      </xdr:spPr>
    </xdr:pic>
    <xdr:clientData/>
  </xdr:twoCellAnchor>
  <xdr:twoCellAnchor editAs="oneCell">
    <xdr:from>
      <xdr:col>4</xdr:col>
      <xdr:colOff>258445</xdr:colOff>
      <xdr:row>792</xdr:row>
      <xdr:rowOff>112395</xdr:rowOff>
    </xdr:from>
    <xdr:to>
      <xdr:col>4</xdr:col>
      <xdr:colOff>814070</xdr:colOff>
      <xdr:row>792</xdr:row>
      <xdr:rowOff>604520</xdr:rowOff>
    </xdr:to>
    <xdr:pic>
      <xdr:nvPicPr>
        <xdr:cNvPr id="527" name="图片 526"/>
        <xdr:cNvPicPr>
          <a:picLocks noChangeAspect="1"/>
        </xdr:cNvPicPr>
      </xdr:nvPicPr>
      <xdr:blipFill>
        <a:blip r:embed="rId335"/>
        <a:stretch>
          <a:fillRect/>
        </a:stretch>
      </xdr:blipFill>
      <xdr:spPr>
        <a:xfrm>
          <a:off x="7076440" y="601057345"/>
          <a:ext cx="555625" cy="492125"/>
        </a:xfrm>
        <a:prstGeom prst="rect">
          <a:avLst/>
        </a:prstGeom>
        <a:noFill/>
        <a:ln w="9525">
          <a:noFill/>
        </a:ln>
      </xdr:spPr>
    </xdr:pic>
    <xdr:clientData/>
  </xdr:twoCellAnchor>
  <xdr:twoCellAnchor editAs="oneCell">
    <xdr:from>
      <xdr:col>4</xdr:col>
      <xdr:colOff>236855</xdr:colOff>
      <xdr:row>787</xdr:row>
      <xdr:rowOff>252730</xdr:rowOff>
    </xdr:from>
    <xdr:to>
      <xdr:col>4</xdr:col>
      <xdr:colOff>835660</xdr:colOff>
      <xdr:row>787</xdr:row>
      <xdr:rowOff>501650</xdr:rowOff>
    </xdr:to>
    <xdr:pic>
      <xdr:nvPicPr>
        <xdr:cNvPr id="528" name="图片 527"/>
        <xdr:cNvPicPr>
          <a:picLocks noChangeAspect="1"/>
        </xdr:cNvPicPr>
      </xdr:nvPicPr>
      <xdr:blipFill>
        <a:blip r:embed="rId336"/>
        <a:stretch>
          <a:fillRect/>
        </a:stretch>
      </xdr:blipFill>
      <xdr:spPr>
        <a:xfrm>
          <a:off x="7054850" y="597387680"/>
          <a:ext cx="598805" cy="248920"/>
        </a:xfrm>
        <a:prstGeom prst="rect">
          <a:avLst/>
        </a:prstGeom>
        <a:noFill/>
        <a:ln w="9525">
          <a:noFill/>
        </a:ln>
      </xdr:spPr>
    </xdr:pic>
    <xdr:clientData/>
  </xdr:twoCellAnchor>
  <xdr:twoCellAnchor editAs="oneCell">
    <xdr:from>
      <xdr:col>4</xdr:col>
      <xdr:colOff>294640</xdr:colOff>
      <xdr:row>794</xdr:row>
      <xdr:rowOff>123825</xdr:rowOff>
    </xdr:from>
    <xdr:to>
      <xdr:col>4</xdr:col>
      <xdr:colOff>777875</xdr:colOff>
      <xdr:row>794</xdr:row>
      <xdr:rowOff>737235</xdr:rowOff>
    </xdr:to>
    <xdr:pic>
      <xdr:nvPicPr>
        <xdr:cNvPr id="529" name="图片 528"/>
        <xdr:cNvPicPr>
          <a:picLocks noChangeAspect="1"/>
        </xdr:cNvPicPr>
      </xdr:nvPicPr>
      <xdr:blipFill>
        <a:blip r:embed="rId331"/>
        <a:stretch>
          <a:fillRect/>
        </a:stretch>
      </xdr:blipFill>
      <xdr:spPr>
        <a:xfrm>
          <a:off x="7112635" y="602592775"/>
          <a:ext cx="483235" cy="613410"/>
        </a:xfrm>
        <a:prstGeom prst="rect">
          <a:avLst/>
        </a:prstGeom>
        <a:noFill/>
        <a:ln w="9525">
          <a:noFill/>
        </a:ln>
      </xdr:spPr>
    </xdr:pic>
    <xdr:clientData/>
  </xdr:twoCellAnchor>
  <xdr:twoCellAnchor editAs="oneCell">
    <xdr:from>
      <xdr:col>4</xdr:col>
      <xdr:colOff>260350</xdr:colOff>
      <xdr:row>751</xdr:row>
      <xdr:rowOff>180975</xdr:rowOff>
    </xdr:from>
    <xdr:to>
      <xdr:col>4</xdr:col>
      <xdr:colOff>812165</xdr:colOff>
      <xdr:row>752</xdr:row>
      <xdr:rowOff>6350</xdr:rowOff>
    </xdr:to>
    <xdr:pic>
      <xdr:nvPicPr>
        <xdr:cNvPr id="530" name="图片 529"/>
        <xdr:cNvPicPr>
          <a:picLocks noChangeAspect="1"/>
        </xdr:cNvPicPr>
      </xdr:nvPicPr>
      <xdr:blipFill>
        <a:blip r:embed="rId337"/>
        <a:stretch>
          <a:fillRect/>
        </a:stretch>
      </xdr:blipFill>
      <xdr:spPr>
        <a:xfrm>
          <a:off x="7078345" y="569883925"/>
          <a:ext cx="551815" cy="587375"/>
        </a:xfrm>
        <a:prstGeom prst="rect">
          <a:avLst/>
        </a:prstGeom>
        <a:noFill/>
        <a:ln w="9525">
          <a:noFill/>
        </a:ln>
      </xdr:spPr>
    </xdr:pic>
    <xdr:clientData/>
  </xdr:twoCellAnchor>
  <xdr:twoCellAnchor editAs="oneCell">
    <xdr:from>
      <xdr:col>4</xdr:col>
      <xdr:colOff>236220</xdr:colOff>
      <xdr:row>753</xdr:row>
      <xdr:rowOff>83185</xdr:rowOff>
    </xdr:from>
    <xdr:to>
      <xdr:col>4</xdr:col>
      <xdr:colOff>836930</xdr:colOff>
      <xdr:row>753</xdr:row>
      <xdr:rowOff>666750</xdr:rowOff>
    </xdr:to>
    <xdr:pic>
      <xdr:nvPicPr>
        <xdr:cNvPr id="531" name="图片 530"/>
        <xdr:cNvPicPr>
          <a:picLocks noChangeAspect="1"/>
        </xdr:cNvPicPr>
      </xdr:nvPicPr>
      <xdr:blipFill>
        <a:blip r:embed="rId338"/>
        <a:stretch>
          <a:fillRect/>
        </a:stretch>
      </xdr:blipFill>
      <xdr:spPr>
        <a:xfrm>
          <a:off x="7054215" y="571310135"/>
          <a:ext cx="600710" cy="583565"/>
        </a:xfrm>
        <a:prstGeom prst="rect">
          <a:avLst/>
        </a:prstGeom>
        <a:noFill/>
        <a:ln w="9525">
          <a:noFill/>
        </a:ln>
      </xdr:spPr>
    </xdr:pic>
    <xdr:clientData/>
  </xdr:twoCellAnchor>
  <xdr:twoCellAnchor editAs="oneCell">
    <xdr:from>
      <xdr:col>4</xdr:col>
      <xdr:colOff>221615</xdr:colOff>
      <xdr:row>754</xdr:row>
      <xdr:rowOff>126365</xdr:rowOff>
    </xdr:from>
    <xdr:to>
      <xdr:col>4</xdr:col>
      <xdr:colOff>850900</xdr:colOff>
      <xdr:row>755</xdr:row>
      <xdr:rowOff>44450</xdr:rowOff>
    </xdr:to>
    <xdr:pic>
      <xdr:nvPicPr>
        <xdr:cNvPr id="532" name="图片 531"/>
        <xdr:cNvPicPr>
          <a:picLocks noChangeAspect="1"/>
        </xdr:cNvPicPr>
      </xdr:nvPicPr>
      <xdr:blipFill>
        <a:blip r:embed="rId339"/>
        <a:stretch>
          <a:fillRect/>
        </a:stretch>
      </xdr:blipFill>
      <xdr:spPr>
        <a:xfrm>
          <a:off x="7039610" y="572115315"/>
          <a:ext cx="629285" cy="680085"/>
        </a:xfrm>
        <a:prstGeom prst="rect">
          <a:avLst/>
        </a:prstGeom>
        <a:noFill/>
        <a:ln w="9525">
          <a:noFill/>
        </a:ln>
      </xdr:spPr>
    </xdr:pic>
    <xdr:clientData/>
  </xdr:twoCellAnchor>
  <xdr:twoCellAnchor editAs="oneCell">
    <xdr:from>
      <xdr:col>4</xdr:col>
      <xdr:colOff>219710</xdr:colOff>
      <xdr:row>757</xdr:row>
      <xdr:rowOff>98425</xdr:rowOff>
    </xdr:from>
    <xdr:to>
      <xdr:col>4</xdr:col>
      <xdr:colOff>852805</xdr:colOff>
      <xdr:row>757</xdr:row>
      <xdr:rowOff>711200</xdr:rowOff>
    </xdr:to>
    <xdr:pic>
      <xdr:nvPicPr>
        <xdr:cNvPr id="533" name="图片 532"/>
        <xdr:cNvPicPr>
          <a:picLocks noChangeAspect="1"/>
        </xdr:cNvPicPr>
      </xdr:nvPicPr>
      <xdr:blipFill>
        <a:blip r:embed="rId340"/>
        <a:stretch>
          <a:fillRect/>
        </a:stretch>
      </xdr:blipFill>
      <xdr:spPr>
        <a:xfrm>
          <a:off x="7037705" y="574373375"/>
          <a:ext cx="633095" cy="612775"/>
        </a:xfrm>
        <a:prstGeom prst="rect">
          <a:avLst/>
        </a:prstGeom>
        <a:noFill/>
        <a:ln w="9525">
          <a:noFill/>
        </a:ln>
      </xdr:spPr>
    </xdr:pic>
    <xdr:clientData/>
  </xdr:twoCellAnchor>
  <xdr:twoCellAnchor editAs="oneCell">
    <xdr:from>
      <xdr:col>4</xdr:col>
      <xdr:colOff>234950</xdr:colOff>
      <xdr:row>755</xdr:row>
      <xdr:rowOff>268605</xdr:rowOff>
    </xdr:from>
    <xdr:to>
      <xdr:col>4</xdr:col>
      <xdr:colOff>837565</xdr:colOff>
      <xdr:row>755</xdr:row>
      <xdr:rowOff>676275</xdr:rowOff>
    </xdr:to>
    <xdr:pic>
      <xdr:nvPicPr>
        <xdr:cNvPr id="534" name="图片 533"/>
        <xdr:cNvPicPr>
          <a:picLocks noChangeAspect="1"/>
        </xdr:cNvPicPr>
      </xdr:nvPicPr>
      <xdr:blipFill>
        <a:blip r:embed="rId341"/>
        <a:stretch>
          <a:fillRect/>
        </a:stretch>
      </xdr:blipFill>
      <xdr:spPr>
        <a:xfrm>
          <a:off x="7052945" y="573019555"/>
          <a:ext cx="602615" cy="407670"/>
        </a:xfrm>
        <a:prstGeom prst="rect">
          <a:avLst/>
        </a:prstGeom>
        <a:noFill/>
        <a:ln w="9525">
          <a:noFill/>
        </a:ln>
      </xdr:spPr>
    </xdr:pic>
    <xdr:clientData/>
  </xdr:twoCellAnchor>
  <xdr:twoCellAnchor editAs="oneCell">
    <xdr:from>
      <xdr:col>4</xdr:col>
      <xdr:colOff>158115</xdr:colOff>
      <xdr:row>756</xdr:row>
      <xdr:rowOff>107315</xdr:rowOff>
    </xdr:from>
    <xdr:to>
      <xdr:col>4</xdr:col>
      <xdr:colOff>914400</xdr:colOff>
      <xdr:row>756</xdr:row>
      <xdr:rowOff>581025</xdr:rowOff>
    </xdr:to>
    <xdr:pic>
      <xdr:nvPicPr>
        <xdr:cNvPr id="535" name="图片 534"/>
        <xdr:cNvPicPr>
          <a:picLocks noChangeAspect="1"/>
        </xdr:cNvPicPr>
      </xdr:nvPicPr>
      <xdr:blipFill>
        <a:blip r:embed="rId341"/>
        <a:stretch>
          <a:fillRect/>
        </a:stretch>
      </xdr:blipFill>
      <xdr:spPr>
        <a:xfrm>
          <a:off x="6976110" y="573620265"/>
          <a:ext cx="756285" cy="473710"/>
        </a:xfrm>
        <a:prstGeom prst="rect">
          <a:avLst/>
        </a:prstGeom>
        <a:noFill/>
        <a:ln w="9525">
          <a:noFill/>
        </a:ln>
      </xdr:spPr>
    </xdr:pic>
    <xdr:clientData/>
  </xdr:twoCellAnchor>
  <xdr:twoCellAnchor editAs="oneCell">
    <xdr:from>
      <xdr:col>4</xdr:col>
      <xdr:colOff>226695</xdr:colOff>
      <xdr:row>758</xdr:row>
      <xdr:rowOff>186055</xdr:rowOff>
    </xdr:from>
    <xdr:to>
      <xdr:col>4</xdr:col>
      <xdr:colOff>846455</xdr:colOff>
      <xdr:row>758</xdr:row>
      <xdr:rowOff>657225</xdr:rowOff>
    </xdr:to>
    <xdr:pic>
      <xdr:nvPicPr>
        <xdr:cNvPr id="536" name="图片 535"/>
        <xdr:cNvPicPr>
          <a:picLocks noChangeAspect="1"/>
        </xdr:cNvPicPr>
      </xdr:nvPicPr>
      <xdr:blipFill>
        <a:blip r:embed="rId342"/>
        <a:stretch>
          <a:fillRect/>
        </a:stretch>
      </xdr:blipFill>
      <xdr:spPr>
        <a:xfrm>
          <a:off x="7044690" y="575223005"/>
          <a:ext cx="619760" cy="471170"/>
        </a:xfrm>
        <a:prstGeom prst="rect">
          <a:avLst/>
        </a:prstGeom>
        <a:noFill/>
        <a:ln w="9525">
          <a:noFill/>
        </a:ln>
      </xdr:spPr>
    </xdr:pic>
    <xdr:clientData/>
  </xdr:twoCellAnchor>
  <xdr:twoCellAnchor editAs="oneCell">
    <xdr:from>
      <xdr:col>4</xdr:col>
      <xdr:colOff>266700</xdr:colOff>
      <xdr:row>760</xdr:row>
      <xdr:rowOff>127000</xdr:rowOff>
    </xdr:from>
    <xdr:to>
      <xdr:col>4</xdr:col>
      <xdr:colOff>805815</xdr:colOff>
      <xdr:row>760</xdr:row>
      <xdr:rowOff>730250</xdr:rowOff>
    </xdr:to>
    <xdr:pic>
      <xdr:nvPicPr>
        <xdr:cNvPr id="537" name="图片 536"/>
        <xdr:cNvPicPr>
          <a:picLocks noChangeAspect="1"/>
        </xdr:cNvPicPr>
      </xdr:nvPicPr>
      <xdr:blipFill>
        <a:blip r:embed="rId343"/>
        <a:stretch>
          <a:fillRect/>
        </a:stretch>
      </xdr:blipFill>
      <xdr:spPr>
        <a:xfrm>
          <a:off x="7084695" y="576687950"/>
          <a:ext cx="539115" cy="603250"/>
        </a:xfrm>
        <a:prstGeom prst="rect">
          <a:avLst/>
        </a:prstGeom>
        <a:noFill/>
        <a:ln w="9525">
          <a:noFill/>
        </a:ln>
      </xdr:spPr>
    </xdr:pic>
    <xdr:clientData/>
  </xdr:twoCellAnchor>
  <xdr:twoCellAnchor editAs="oneCell">
    <xdr:from>
      <xdr:col>4</xdr:col>
      <xdr:colOff>261620</xdr:colOff>
      <xdr:row>763</xdr:row>
      <xdr:rowOff>127000</xdr:rowOff>
    </xdr:from>
    <xdr:to>
      <xdr:col>4</xdr:col>
      <xdr:colOff>810895</xdr:colOff>
      <xdr:row>763</xdr:row>
      <xdr:rowOff>740410</xdr:rowOff>
    </xdr:to>
    <xdr:pic>
      <xdr:nvPicPr>
        <xdr:cNvPr id="538" name="图片 537"/>
        <xdr:cNvPicPr>
          <a:picLocks noChangeAspect="1"/>
        </xdr:cNvPicPr>
      </xdr:nvPicPr>
      <xdr:blipFill>
        <a:blip r:embed="rId331"/>
        <a:stretch>
          <a:fillRect/>
        </a:stretch>
      </xdr:blipFill>
      <xdr:spPr>
        <a:xfrm>
          <a:off x="7079615" y="578973950"/>
          <a:ext cx="549275" cy="613410"/>
        </a:xfrm>
        <a:prstGeom prst="rect">
          <a:avLst/>
        </a:prstGeom>
        <a:noFill/>
        <a:ln w="9525">
          <a:noFill/>
        </a:ln>
      </xdr:spPr>
    </xdr:pic>
    <xdr:clientData/>
  </xdr:twoCellAnchor>
  <xdr:twoCellAnchor editAs="oneCell">
    <xdr:from>
      <xdr:col>4</xdr:col>
      <xdr:colOff>331470</xdr:colOff>
      <xdr:row>752</xdr:row>
      <xdr:rowOff>174625</xdr:rowOff>
    </xdr:from>
    <xdr:to>
      <xdr:col>4</xdr:col>
      <xdr:colOff>741680</xdr:colOff>
      <xdr:row>752</xdr:row>
      <xdr:rowOff>749300</xdr:rowOff>
    </xdr:to>
    <xdr:pic>
      <xdr:nvPicPr>
        <xdr:cNvPr id="539" name="图片 538"/>
        <xdr:cNvPicPr>
          <a:picLocks noChangeAspect="1"/>
        </xdr:cNvPicPr>
      </xdr:nvPicPr>
      <xdr:blipFill>
        <a:blip r:embed="rId344"/>
        <a:stretch>
          <a:fillRect/>
        </a:stretch>
      </xdr:blipFill>
      <xdr:spPr>
        <a:xfrm>
          <a:off x="7149465" y="570639575"/>
          <a:ext cx="410210" cy="574675"/>
        </a:xfrm>
        <a:prstGeom prst="rect">
          <a:avLst/>
        </a:prstGeom>
        <a:noFill/>
        <a:ln w="9525">
          <a:noFill/>
        </a:ln>
      </xdr:spPr>
    </xdr:pic>
    <xdr:clientData/>
  </xdr:twoCellAnchor>
  <xdr:twoCellAnchor editAs="oneCell">
    <xdr:from>
      <xdr:col>4</xdr:col>
      <xdr:colOff>219710</xdr:colOff>
      <xdr:row>759</xdr:row>
      <xdr:rowOff>98425</xdr:rowOff>
    </xdr:from>
    <xdr:to>
      <xdr:col>4</xdr:col>
      <xdr:colOff>852805</xdr:colOff>
      <xdr:row>759</xdr:row>
      <xdr:rowOff>711200</xdr:rowOff>
    </xdr:to>
    <xdr:pic>
      <xdr:nvPicPr>
        <xdr:cNvPr id="540" name="图片 539"/>
        <xdr:cNvPicPr>
          <a:picLocks noChangeAspect="1"/>
        </xdr:cNvPicPr>
      </xdr:nvPicPr>
      <xdr:blipFill>
        <a:blip r:embed="rId340"/>
        <a:stretch>
          <a:fillRect/>
        </a:stretch>
      </xdr:blipFill>
      <xdr:spPr>
        <a:xfrm>
          <a:off x="7037705" y="575897375"/>
          <a:ext cx="633095" cy="612775"/>
        </a:xfrm>
        <a:prstGeom prst="rect">
          <a:avLst/>
        </a:prstGeom>
        <a:noFill/>
        <a:ln w="9525">
          <a:noFill/>
        </a:ln>
      </xdr:spPr>
    </xdr:pic>
    <xdr:clientData/>
  </xdr:twoCellAnchor>
  <xdr:twoCellAnchor editAs="oneCell">
    <xdr:from>
      <xdr:col>4</xdr:col>
      <xdr:colOff>271145</xdr:colOff>
      <xdr:row>762</xdr:row>
      <xdr:rowOff>174625</xdr:rowOff>
    </xdr:from>
    <xdr:to>
      <xdr:col>4</xdr:col>
      <xdr:colOff>802005</xdr:colOff>
      <xdr:row>763</xdr:row>
      <xdr:rowOff>26035</xdr:rowOff>
    </xdr:to>
    <xdr:pic>
      <xdr:nvPicPr>
        <xdr:cNvPr id="541" name="图片 540"/>
        <xdr:cNvPicPr>
          <a:picLocks noChangeAspect="1"/>
        </xdr:cNvPicPr>
      </xdr:nvPicPr>
      <xdr:blipFill>
        <a:blip r:embed="rId331"/>
        <a:stretch>
          <a:fillRect/>
        </a:stretch>
      </xdr:blipFill>
      <xdr:spPr>
        <a:xfrm>
          <a:off x="7089140" y="578259575"/>
          <a:ext cx="530860" cy="613410"/>
        </a:xfrm>
        <a:prstGeom prst="rect">
          <a:avLst/>
        </a:prstGeom>
        <a:noFill/>
        <a:ln w="9525">
          <a:noFill/>
        </a:ln>
      </xdr:spPr>
    </xdr:pic>
    <xdr:clientData/>
  </xdr:twoCellAnchor>
  <xdr:twoCellAnchor editAs="oneCell">
    <xdr:from>
      <xdr:col>4</xdr:col>
      <xdr:colOff>278765</xdr:colOff>
      <xdr:row>764</xdr:row>
      <xdr:rowOff>172720</xdr:rowOff>
    </xdr:from>
    <xdr:to>
      <xdr:col>4</xdr:col>
      <xdr:colOff>793750</xdr:colOff>
      <xdr:row>765</xdr:row>
      <xdr:rowOff>38100</xdr:rowOff>
    </xdr:to>
    <xdr:pic>
      <xdr:nvPicPr>
        <xdr:cNvPr id="542" name="图片 541"/>
        <xdr:cNvPicPr>
          <a:picLocks noChangeAspect="1"/>
        </xdr:cNvPicPr>
      </xdr:nvPicPr>
      <xdr:blipFill>
        <a:blip r:embed="rId345"/>
        <a:stretch>
          <a:fillRect/>
        </a:stretch>
      </xdr:blipFill>
      <xdr:spPr>
        <a:xfrm>
          <a:off x="7096760" y="579781670"/>
          <a:ext cx="514985" cy="627380"/>
        </a:xfrm>
        <a:prstGeom prst="rect">
          <a:avLst/>
        </a:prstGeom>
        <a:noFill/>
        <a:ln w="9525">
          <a:noFill/>
        </a:ln>
      </xdr:spPr>
    </xdr:pic>
    <xdr:clientData/>
  </xdr:twoCellAnchor>
  <xdr:twoCellAnchor editAs="oneCell">
    <xdr:from>
      <xdr:col>4</xdr:col>
      <xdr:colOff>234315</xdr:colOff>
      <xdr:row>766</xdr:row>
      <xdr:rowOff>0</xdr:rowOff>
    </xdr:from>
    <xdr:to>
      <xdr:col>4</xdr:col>
      <xdr:colOff>835025</xdr:colOff>
      <xdr:row>766</xdr:row>
      <xdr:rowOff>542925</xdr:rowOff>
    </xdr:to>
    <xdr:pic>
      <xdr:nvPicPr>
        <xdr:cNvPr id="543" name="图片 542"/>
        <xdr:cNvPicPr>
          <a:picLocks noChangeAspect="1"/>
        </xdr:cNvPicPr>
      </xdr:nvPicPr>
      <xdr:blipFill>
        <a:blip r:embed="rId346"/>
        <a:stretch>
          <a:fillRect/>
        </a:stretch>
      </xdr:blipFill>
      <xdr:spPr>
        <a:xfrm>
          <a:off x="7052310" y="581132950"/>
          <a:ext cx="600710" cy="542925"/>
        </a:xfrm>
        <a:prstGeom prst="rect">
          <a:avLst/>
        </a:prstGeom>
        <a:noFill/>
        <a:ln w="9525">
          <a:noFill/>
        </a:ln>
      </xdr:spPr>
    </xdr:pic>
    <xdr:clientData/>
  </xdr:twoCellAnchor>
  <xdr:twoCellAnchor editAs="oneCell">
    <xdr:from>
      <xdr:col>4</xdr:col>
      <xdr:colOff>154305</xdr:colOff>
      <xdr:row>737</xdr:row>
      <xdr:rowOff>104775</xdr:rowOff>
    </xdr:from>
    <xdr:to>
      <xdr:col>4</xdr:col>
      <xdr:colOff>918210</xdr:colOff>
      <xdr:row>737</xdr:row>
      <xdr:rowOff>626745</xdr:rowOff>
    </xdr:to>
    <xdr:pic>
      <xdr:nvPicPr>
        <xdr:cNvPr id="544" name="图片 543"/>
        <xdr:cNvPicPr>
          <a:picLocks noChangeAspect="1"/>
        </xdr:cNvPicPr>
      </xdr:nvPicPr>
      <xdr:blipFill>
        <a:blip r:embed="rId347"/>
        <a:stretch>
          <a:fillRect/>
        </a:stretch>
      </xdr:blipFill>
      <xdr:spPr>
        <a:xfrm>
          <a:off x="6972300" y="559139725"/>
          <a:ext cx="763905" cy="521970"/>
        </a:xfrm>
        <a:prstGeom prst="rect">
          <a:avLst/>
        </a:prstGeom>
        <a:noFill/>
        <a:ln w="9525">
          <a:noFill/>
        </a:ln>
      </xdr:spPr>
    </xdr:pic>
    <xdr:clientData/>
  </xdr:twoCellAnchor>
  <xdr:twoCellAnchor editAs="oneCell">
    <xdr:from>
      <xdr:col>4</xdr:col>
      <xdr:colOff>116205</xdr:colOff>
      <xdr:row>978</xdr:row>
      <xdr:rowOff>91440</xdr:rowOff>
    </xdr:from>
    <xdr:to>
      <xdr:col>4</xdr:col>
      <xdr:colOff>981075</xdr:colOff>
      <xdr:row>978</xdr:row>
      <xdr:rowOff>719455</xdr:rowOff>
    </xdr:to>
    <xdr:pic>
      <xdr:nvPicPr>
        <xdr:cNvPr id="545" name="图片 1632" descr="file:///\\1VE3FSM7FNP2JB4\i3D\JB\报价图片\130313.jpg"/>
        <xdr:cNvPicPr>
          <a:picLocks noChangeAspect="1"/>
        </xdr:cNvPicPr>
      </xdr:nvPicPr>
      <xdr:blipFill>
        <a:blip r:embed="rId321"/>
        <a:stretch>
          <a:fillRect/>
        </a:stretch>
      </xdr:blipFill>
      <xdr:spPr>
        <a:xfrm>
          <a:off x="6934200" y="743543090"/>
          <a:ext cx="864870" cy="628015"/>
        </a:xfrm>
        <a:prstGeom prst="rect">
          <a:avLst/>
        </a:prstGeom>
        <a:noFill/>
        <a:ln w="9525">
          <a:noFill/>
        </a:ln>
      </xdr:spPr>
    </xdr:pic>
    <xdr:clientData/>
  </xdr:twoCellAnchor>
  <xdr:twoCellAnchor editAs="oneCell">
    <xdr:from>
      <xdr:col>4</xdr:col>
      <xdr:colOff>192405</xdr:colOff>
      <xdr:row>1001</xdr:row>
      <xdr:rowOff>76200</xdr:rowOff>
    </xdr:from>
    <xdr:to>
      <xdr:col>4</xdr:col>
      <xdr:colOff>748030</xdr:colOff>
      <xdr:row>1001</xdr:row>
      <xdr:rowOff>703580</xdr:rowOff>
    </xdr:to>
    <xdr:pic>
      <xdr:nvPicPr>
        <xdr:cNvPr id="546" name="图片 545"/>
        <xdr:cNvPicPr>
          <a:picLocks noChangeAspect="1"/>
        </xdr:cNvPicPr>
      </xdr:nvPicPr>
      <xdr:blipFill>
        <a:blip r:embed="rId348"/>
        <a:stretch>
          <a:fillRect/>
        </a:stretch>
      </xdr:blipFill>
      <xdr:spPr>
        <a:xfrm>
          <a:off x="7010400" y="761053850"/>
          <a:ext cx="555625" cy="627380"/>
        </a:xfrm>
        <a:prstGeom prst="rect">
          <a:avLst/>
        </a:prstGeom>
        <a:noFill/>
        <a:ln w="9525">
          <a:noFill/>
        </a:ln>
      </xdr:spPr>
    </xdr:pic>
    <xdr:clientData/>
  </xdr:twoCellAnchor>
  <xdr:twoCellAnchor editAs="oneCell">
    <xdr:from>
      <xdr:col>4</xdr:col>
      <xdr:colOff>216535</xdr:colOff>
      <xdr:row>1002</xdr:row>
      <xdr:rowOff>78740</xdr:rowOff>
    </xdr:from>
    <xdr:to>
      <xdr:col>4</xdr:col>
      <xdr:colOff>784860</xdr:colOff>
      <xdr:row>1002</xdr:row>
      <xdr:rowOff>623570</xdr:rowOff>
    </xdr:to>
    <xdr:pic>
      <xdr:nvPicPr>
        <xdr:cNvPr id="547" name="图片 546"/>
        <xdr:cNvPicPr>
          <a:picLocks noChangeAspect="1"/>
        </xdr:cNvPicPr>
      </xdr:nvPicPr>
      <xdr:blipFill>
        <a:blip r:embed="rId349"/>
        <a:stretch>
          <a:fillRect/>
        </a:stretch>
      </xdr:blipFill>
      <xdr:spPr>
        <a:xfrm>
          <a:off x="7034530" y="761818390"/>
          <a:ext cx="568325" cy="544830"/>
        </a:xfrm>
        <a:prstGeom prst="rect">
          <a:avLst/>
        </a:prstGeom>
        <a:noFill/>
        <a:ln w="9525">
          <a:noFill/>
        </a:ln>
      </xdr:spPr>
    </xdr:pic>
    <xdr:clientData/>
  </xdr:twoCellAnchor>
  <xdr:twoCellAnchor editAs="oneCell">
    <xdr:from>
      <xdr:col>4</xdr:col>
      <xdr:colOff>344805</xdr:colOff>
      <xdr:row>1003</xdr:row>
      <xdr:rowOff>101600</xdr:rowOff>
    </xdr:from>
    <xdr:to>
      <xdr:col>4</xdr:col>
      <xdr:colOff>708660</xdr:colOff>
      <xdr:row>1003</xdr:row>
      <xdr:rowOff>746760</xdr:rowOff>
    </xdr:to>
    <xdr:pic>
      <xdr:nvPicPr>
        <xdr:cNvPr id="548" name="图片 547"/>
        <xdr:cNvPicPr>
          <a:picLocks noChangeAspect="1"/>
        </xdr:cNvPicPr>
      </xdr:nvPicPr>
      <xdr:blipFill>
        <a:blip r:embed="rId350"/>
        <a:stretch>
          <a:fillRect/>
        </a:stretch>
      </xdr:blipFill>
      <xdr:spPr>
        <a:xfrm>
          <a:off x="7162800" y="762603250"/>
          <a:ext cx="363855" cy="645160"/>
        </a:xfrm>
        <a:prstGeom prst="rect">
          <a:avLst/>
        </a:prstGeom>
        <a:noFill/>
        <a:ln w="9525">
          <a:noFill/>
        </a:ln>
      </xdr:spPr>
    </xdr:pic>
    <xdr:clientData/>
  </xdr:twoCellAnchor>
  <xdr:twoCellAnchor editAs="oneCell">
    <xdr:from>
      <xdr:col>4</xdr:col>
      <xdr:colOff>268605</xdr:colOff>
      <xdr:row>1004</xdr:row>
      <xdr:rowOff>128905</xdr:rowOff>
    </xdr:from>
    <xdr:to>
      <xdr:col>4</xdr:col>
      <xdr:colOff>848360</xdr:colOff>
      <xdr:row>1004</xdr:row>
      <xdr:rowOff>720725</xdr:rowOff>
    </xdr:to>
    <xdr:pic>
      <xdr:nvPicPr>
        <xdr:cNvPr id="549" name="图片 548"/>
        <xdr:cNvPicPr>
          <a:picLocks noChangeAspect="1"/>
        </xdr:cNvPicPr>
      </xdr:nvPicPr>
      <xdr:blipFill>
        <a:blip r:embed="rId351"/>
        <a:stretch>
          <a:fillRect/>
        </a:stretch>
      </xdr:blipFill>
      <xdr:spPr>
        <a:xfrm>
          <a:off x="7086600" y="763392555"/>
          <a:ext cx="579755" cy="591820"/>
        </a:xfrm>
        <a:prstGeom prst="rect">
          <a:avLst/>
        </a:prstGeom>
        <a:noFill/>
        <a:ln w="9525">
          <a:noFill/>
        </a:ln>
      </xdr:spPr>
    </xdr:pic>
    <xdr:clientData/>
  </xdr:twoCellAnchor>
  <xdr:twoCellAnchor editAs="oneCell">
    <xdr:from>
      <xdr:col>4</xdr:col>
      <xdr:colOff>291465</xdr:colOff>
      <xdr:row>1005</xdr:row>
      <xdr:rowOff>57785</xdr:rowOff>
    </xdr:from>
    <xdr:to>
      <xdr:col>4</xdr:col>
      <xdr:colOff>802640</xdr:colOff>
      <xdr:row>1005</xdr:row>
      <xdr:rowOff>713105</xdr:rowOff>
    </xdr:to>
    <xdr:pic>
      <xdr:nvPicPr>
        <xdr:cNvPr id="550" name="图片 549"/>
        <xdr:cNvPicPr>
          <a:picLocks noChangeAspect="1"/>
        </xdr:cNvPicPr>
      </xdr:nvPicPr>
      <xdr:blipFill>
        <a:blip r:embed="rId352"/>
        <a:stretch>
          <a:fillRect/>
        </a:stretch>
      </xdr:blipFill>
      <xdr:spPr>
        <a:xfrm>
          <a:off x="7109460" y="764083435"/>
          <a:ext cx="511175" cy="655320"/>
        </a:xfrm>
        <a:prstGeom prst="rect">
          <a:avLst/>
        </a:prstGeom>
        <a:noFill/>
        <a:ln w="9525">
          <a:noFill/>
        </a:ln>
      </xdr:spPr>
    </xdr:pic>
    <xdr:clientData/>
  </xdr:twoCellAnchor>
  <xdr:twoCellAnchor editAs="oneCell">
    <xdr:from>
      <xdr:col>4</xdr:col>
      <xdr:colOff>161925</xdr:colOff>
      <xdr:row>1006</xdr:row>
      <xdr:rowOff>131445</xdr:rowOff>
    </xdr:from>
    <xdr:to>
      <xdr:col>4</xdr:col>
      <xdr:colOff>837565</xdr:colOff>
      <xdr:row>1006</xdr:row>
      <xdr:rowOff>692785</xdr:rowOff>
    </xdr:to>
    <xdr:pic>
      <xdr:nvPicPr>
        <xdr:cNvPr id="551" name="图片 550"/>
        <xdr:cNvPicPr>
          <a:picLocks noChangeAspect="1"/>
        </xdr:cNvPicPr>
      </xdr:nvPicPr>
      <xdr:blipFill>
        <a:blip r:embed="rId353"/>
        <a:stretch>
          <a:fillRect/>
        </a:stretch>
      </xdr:blipFill>
      <xdr:spPr>
        <a:xfrm>
          <a:off x="6979920" y="764919095"/>
          <a:ext cx="675640" cy="561340"/>
        </a:xfrm>
        <a:prstGeom prst="rect">
          <a:avLst/>
        </a:prstGeom>
        <a:noFill/>
        <a:ln w="9525">
          <a:noFill/>
        </a:ln>
      </xdr:spPr>
    </xdr:pic>
    <xdr:clientData/>
  </xdr:twoCellAnchor>
  <xdr:twoCellAnchor editAs="oneCell">
    <xdr:from>
      <xdr:col>4</xdr:col>
      <xdr:colOff>161925</xdr:colOff>
      <xdr:row>1007</xdr:row>
      <xdr:rowOff>106045</xdr:rowOff>
    </xdr:from>
    <xdr:to>
      <xdr:col>4</xdr:col>
      <xdr:colOff>842645</xdr:colOff>
      <xdr:row>1007</xdr:row>
      <xdr:rowOff>708660</xdr:rowOff>
    </xdr:to>
    <xdr:pic>
      <xdr:nvPicPr>
        <xdr:cNvPr id="552" name="图片 551"/>
        <xdr:cNvPicPr>
          <a:picLocks noChangeAspect="1"/>
        </xdr:cNvPicPr>
      </xdr:nvPicPr>
      <xdr:blipFill>
        <a:blip r:embed="rId354"/>
        <a:stretch>
          <a:fillRect/>
        </a:stretch>
      </xdr:blipFill>
      <xdr:spPr>
        <a:xfrm>
          <a:off x="6979920" y="765655695"/>
          <a:ext cx="680720" cy="602615"/>
        </a:xfrm>
        <a:prstGeom prst="rect">
          <a:avLst/>
        </a:prstGeom>
        <a:noFill/>
        <a:ln w="9525">
          <a:noFill/>
        </a:ln>
      </xdr:spPr>
    </xdr:pic>
    <xdr:clientData/>
  </xdr:twoCellAnchor>
  <xdr:twoCellAnchor editAs="oneCell">
    <xdr:from>
      <xdr:col>4</xdr:col>
      <xdr:colOff>200025</xdr:colOff>
      <xdr:row>1008</xdr:row>
      <xdr:rowOff>65405</xdr:rowOff>
    </xdr:from>
    <xdr:to>
      <xdr:col>4</xdr:col>
      <xdr:colOff>822325</xdr:colOff>
      <xdr:row>1008</xdr:row>
      <xdr:rowOff>692150</xdr:rowOff>
    </xdr:to>
    <xdr:pic>
      <xdr:nvPicPr>
        <xdr:cNvPr id="553" name="图片 552"/>
        <xdr:cNvPicPr>
          <a:picLocks noChangeAspect="1"/>
        </xdr:cNvPicPr>
      </xdr:nvPicPr>
      <xdr:blipFill>
        <a:blip r:embed="rId355"/>
        <a:stretch>
          <a:fillRect/>
        </a:stretch>
      </xdr:blipFill>
      <xdr:spPr>
        <a:xfrm>
          <a:off x="7018020" y="766377055"/>
          <a:ext cx="622300" cy="626745"/>
        </a:xfrm>
        <a:prstGeom prst="rect">
          <a:avLst/>
        </a:prstGeom>
        <a:noFill/>
        <a:ln w="9525">
          <a:noFill/>
        </a:ln>
      </xdr:spPr>
    </xdr:pic>
    <xdr:clientData/>
  </xdr:twoCellAnchor>
  <xdr:twoCellAnchor editAs="oneCell">
    <xdr:from>
      <xdr:col>4</xdr:col>
      <xdr:colOff>116205</xdr:colOff>
      <xdr:row>1009</xdr:row>
      <xdr:rowOff>238125</xdr:rowOff>
    </xdr:from>
    <xdr:to>
      <xdr:col>4</xdr:col>
      <xdr:colOff>920115</xdr:colOff>
      <xdr:row>1010</xdr:row>
      <xdr:rowOff>626110</xdr:rowOff>
    </xdr:to>
    <xdr:pic>
      <xdr:nvPicPr>
        <xdr:cNvPr id="554" name="图片 553"/>
        <xdr:cNvPicPr>
          <a:picLocks noChangeAspect="1"/>
        </xdr:cNvPicPr>
      </xdr:nvPicPr>
      <xdr:blipFill>
        <a:blip r:embed="rId356"/>
        <a:stretch>
          <a:fillRect/>
        </a:stretch>
      </xdr:blipFill>
      <xdr:spPr>
        <a:xfrm>
          <a:off x="6934200" y="767311775"/>
          <a:ext cx="803910" cy="1149985"/>
        </a:xfrm>
        <a:prstGeom prst="rect">
          <a:avLst/>
        </a:prstGeom>
        <a:noFill/>
        <a:ln w="9525">
          <a:noFill/>
        </a:ln>
      </xdr:spPr>
    </xdr:pic>
    <xdr:clientData/>
  </xdr:twoCellAnchor>
  <xdr:twoCellAnchor editAs="oneCell">
    <xdr:from>
      <xdr:col>4</xdr:col>
      <xdr:colOff>85725</xdr:colOff>
      <xdr:row>1011</xdr:row>
      <xdr:rowOff>271145</xdr:rowOff>
    </xdr:from>
    <xdr:to>
      <xdr:col>4</xdr:col>
      <xdr:colOff>929640</xdr:colOff>
      <xdr:row>1012</xdr:row>
      <xdr:rowOff>396875</xdr:rowOff>
    </xdr:to>
    <xdr:pic>
      <xdr:nvPicPr>
        <xdr:cNvPr id="555" name="图片 554"/>
        <xdr:cNvPicPr>
          <a:picLocks noChangeAspect="1"/>
        </xdr:cNvPicPr>
      </xdr:nvPicPr>
      <xdr:blipFill>
        <a:blip r:embed="rId357"/>
        <a:stretch>
          <a:fillRect/>
        </a:stretch>
      </xdr:blipFill>
      <xdr:spPr>
        <a:xfrm>
          <a:off x="6903720" y="768868795"/>
          <a:ext cx="843915" cy="887730"/>
        </a:xfrm>
        <a:prstGeom prst="rect">
          <a:avLst/>
        </a:prstGeom>
        <a:noFill/>
        <a:ln w="9525">
          <a:noFill/>
        </a:ln>
      </xdr:spPr>
    </xdr:pic>
    <xdr:clientData/>
  </xdr:twoCellAnchor>
  <xdr:twoCellAnchor editAs="oneCell">
    <xdr:from>
      <xdr:col>4</xdr:col>
      <xdr:colOff>184785</xdr:colOff>
      <xdr:row>1013</xdr:row>
      <xdr:rowOff>106045</xdr:rowOff>
    </xdr:from>
    <xdr:to>
      <xdr:col>4</xdr:col>
      <xdr:colOff>789940</xdr:colOff>
      <xdr:row>1013</xdr:row>
      <xdr:rowOff>655955</xdr:rowOff>
    </xdr:to>
    <xdr:pic>
      <xdr:nvPicPr>
        <xdr:cNvPr id="556" name="图片 555"/>
        <xdr:cNvPicPr>
          <a:picLocks noChangeAspect="1"/>
        </xdr:cNvPicPr>
      </xdr:nvPicPr>
      <xdr:blipFill>
        <a:blip r:embed="rId358"/>
        <a:stretch>
          <a:fillRect/>
        </a:stretch>
      </xdr:blipFill>
      <xdr:spPr>
        <a:xfrm>
          <a:off x="7002780" y="770227695"/>
          <a:ext cx="605155" cy="549910"/>
        </a:xfrm>
        <a:prstGeom prst="rect">
          <a:avLst/>
        </a:prstGeom>
        <a:noFill/>
        <a:ln w="9525">
          <a:noFill/>
        </a:ln>
      </xdr:spPr>
    </xdr:pic>
    <xdr:clientData/>
  </xdr:twoCellAnchor>
  <xdr:twoCellAnchor editAs="oneCell">
    <xdr:from>
      <xdr:col>4</xdr:col>
      <xdr:colOff>161925</xdr:colOff>
      <xdr:row>1014</xdr:row>
      <xdr:rowOff>80645</xdr:rowOff>
    </xdr:from>
    <xdr:to>
      <xdr:col>4</xdr:col>
      <xdr:colOff>835025</xdr:colOff>
      <xdr:row>1014</xdr:row>
      <xdr:rowOff>684530</xdr:rowOff>
    </xdr:to>
    <xdr:pic>
      <xdr:nvPicPr>
        <xdr:cNvPr id="557" name="图片 556"/>
        <xdr:cNvPicPr>
          <a:picLocks noChangeAspect="1"/>
        </xdr:cNvPicPr>
      </xdr:nvPicPr>
      <xdr:blipFill>
        <a:blip r:embed="rId359"/>
        <a:stretch>
          <a:fillRect/>
        </a:stretch>
      </xdr:blipFill>
      <xdr:spPr>
        <a:xfrm>
          <a:off x="6979920" y="770964295"/>
          <a:ext cx="673100" cy="603885"/>
        </a:xfrm>
        <a:prstGeom prst="rect">
          <a:avLst/>
        </a:prstGeom>
        <a:noFill/>
        <a:ln w="9525">
          <a:noFill/>
        </a:ln>
      </xdr:spPr>
    </xdr:pic>
    <xdr:clientData/>
  </xdr:twoCellAnchor>
  <xdr:twoCellAnchor editAs="oneCell">
    <xdr:from>
      <xdr:col>4</xdr:col>
      <xdr:colOff>281940</xdr:colOff>
      <xdr:row>1015</xdr:row>
      <xdr:rowOff>37465</xdr:rowOff>
    </xdr:from>
    <xdr:to>
      <xdr:col>4</xdr:col>
      <xdr:colOff>768350</xdr:colOff>
      <xdr:row>1015</xdr:row>
      <xdr:rowOff>678180</xdr:rowOff>
    </xdr:to>
    <xdr:pic>
      <xdr:nvPicPr>
        <xdr:cNvPr id="558" name="ID_09F2F6F39C1B4ED399B866382583E1F2"/>
        <xdr:cNvPicPr>
          <a:picLocks noChangeAspect="1"/>
        </xdr:cNvPicPr>
      </xdr:nvPicPr>
      <xdr:blipFill>
        <a:blip r:embed="rId360"/>
        <a:stretch>
          <a:fillRect/>
        </a:stretch>
      </xdr:blipFill>
      <xdr:spPr>
        <a:xfrm>
          <a:off x="7099935" y="771683115"/>
          <a:ext cx="486410" cy="640715"/>
        </a:xfrm>
        <a:prstGeom prst="rect">
          <a:avLst/>
        </a:prstGeom>
        <a:noFill/>
        <a:ln w="9525">
          <a:noFill/>
        </a:ln>
      </xdr:spPr>
    </xdr:pic>
    <xdr:clientData/>
  </xdr:twoCellAnchor>
  <xdr:twoCellAnchor editAs="oneCell">
    <xdr:from>
      <xdr:col>4</xdr:col>
      <xdr:colOff>268605</xdr:colOff>
      <xdr:row>1016</xdr:row>
      <xdr:rowOff>22225</xdr:rowOff>
    </xdr:from>
    <xdr:to>
      <xdr:col>4</xdr:col>
      <xdr:colOff>806450</xdr:colOff>
      <xdr:row>1016</xdr:row>
      <xdr:rowOff>693420</xdr:rowOff>
    </xdr:to>
    <xdr:pic>
      <xdr:nvPicPr>
        <xdr:cNvPr id="559" name="ID_05C2972FA606462597343C0ADF5F0387"/>
        <xdr:cNvPicPr>
          <a:picLocks noChangeAspect="1"/>
        </xdr:cNvPicPr>
      </xdr:nvPicPr>
      <xdr:blipFill>
        <a:blip r:embed="rId361"/>
        <a:stretch>
          <a:fillRect/>
        </a:stretch>
      </xdr:blipFill>
      <xdr:spPr>
        <a:xfrm>
          <a:off x="7086600" y="772429875"/>
          <a:ext cx="537845" cy="671195"/>
        </a:xfrm>
        <a:prstGeom prst="rect">
          <a:avLst/>
        </a:prstGeom>
        <a:noFill/>
        <a:ln w="9525">
          <a:noFill/>
        </a:ln>
      </xdr:spPr>
    </xdr:pic>
    <xdr:clientData/>
  </xdr:twoCellAnchor>
  <xdr:twoCellAnchor editAs="oneCell">
    <xdr:from>
      <xdr:col>4</xdr:col>
      <xdr:colOff>248920</xdr:colOff>
      <xdr:row>1017</xdr:row>
      <xdr:rowOff>60960</xdr:rowOff>
    </xdr:from>
    <xdr:to>
      <xdr:col>4</xdr:col>
      <xdr:colOff>778510</xdr:colOff>
      <xdr:row>1017</xdr:row>
      <xdr:rowOff>716280</xdr:rowOff>
    </xdr:to>
    <xdr:pic>
      <xdr:nvPicPr>
        <xdr:cNvPr id="560" name="ID_73FDFE9690734920AE2ABF3231DF8675"/>
        <xdr:cNvPicPr>
          <a:picLocks noChangeAspect="1"/>
        </xdr:cNvPicPr>
      </xdr:nvPicPr>
      <xdr:blipFill>
        <a:blip r:embed="rId362"/>
        <a:stretch>
          <a:fillRect/>
        </a:stretch>
      </xdr:blipFill>
      <xdr:spPr>
        <a:xfrm>
          <a:off x="7066915" y="773230610"/>
          <a:ext cx="529590" cy="655320"/>
        </a:xfrm>
        <a:prstGeom prst="rect">
          <a:avLst/>
        </a:prstGeom>
        <a:noFill/>
        <a:ln w="9525">
          <a:noFill/>
        </a:ln>
      </xdr:spPr>
    </xdr:pic>
    <xdr:clientData/>
  </xdr:twoCellAnchor>
  <xdr:twoCellAnchor editAs="oneCell">
    <xdr:from>
      <xdr:col>4</xdr:col>
      <xdr:colOff>271145</xdr:colOff>
      <xdr:row>1018</xdr:row>
      <xdr:rowOff>60325</xdr:rowOff>
    </xdr:from>
    <xdr:to>
      <xdr:col>4</xdr:col>
      <xdr:colOff>749300</xdr:colOff>
      <xdr:row>1018</xdr:row>
      <xdr:rowOff>716280</xdr:rowOff>
    </xdr:to>
    <xdr:pic>
      <xdr:nvPicPr>
        <xdr:cNvPr id="561" name="ID_1DC65F45A1AE4BF0A2A41F91F9B3A55E"/>
        <xdr:cNvPicPr>
          <a:picLocks noChangeAspect="1"/>
        </xdr:cNvPicPr>
      </xdr:nvPicPr>
      <xdr:blipFill>
        <a:blip r:embed="rId363"/>
        <a:stretch>
          <a:fillRect/>
        </a:stretch>
      </xdr:blipFill>
      <xdr:spPr>
        <a:xfrm>
          <a:off x="7089140" y="773991975"/>
          <a:ext cx="478155" cy="655955"/>
        </a:xfrm>
        <a:prstGeom prst="rect">
          <a:avLst/>
        </a:prstGeom>
        <a:noFill/>
        <a:ln w="9525">
          <a:noFill/>
        </a:ln>
      </xdr:spPr>
    </xdr:pic>
    <xdr:clientData/>
  </xdr:twoCellAnchor>
  <xdr:twoCellAnchor editAs="oneCell">
    <xdr:from>
      <xdr:col>4</xdr:col>
      <xdr:colOff>300990</xdr:colOff>
      <xdr:row>1019</xdr:row>
      <xdr:rowOff>51435</xdr:rowOff>
    </xdr:from>
    <xdr:to>
      <xdr:col>4</xdr:col>
      <xdr:colOff>772795</xdr:colOff>
      <xdr:row>1019</xdr:row>
      <xdr:rowOff>716280</xdr:rowOff>
    </xdr:to>
    <xdr:pic>
      <xdr:nvPicPr>
        <xdr:cNvPr id="562" name="ID_01ADDF1971DC43ED9414987FE6790A54"/>
        <xdr:cNvPicPr>
          <a:picLocks noChangeAspect="1"/>
        </xdr:cNvPicPr>
      </xdr:nvPicPr>
      <xdr:blipFill>
        <a:blip r:embed="rId364"/>
        <a:stretch>
          <a:fillRect/>
        </a:stretch>
      </xdr:blipFill>
      <xdr:spPr>
        <a:xfrm>
          <a:off x="7118985" y="774745085"/>
          <a:ext cx="471805" cy="664845"/>
        </a:xfrm>
        <a:prstGeom prst="rect">
          <a:avLst/>
        </a:prstGeom>
        <a:noFill/>
        <a:ln w="9525">
          <a:noFill/>
        </a:ln>
      </xdr:spPr>
    </xdr:pic>
    <xdr:clientData/>
  </xdr:twoCellAnchor>
  <xdr:twoCellAnchor editAs="oneCell">
    <xdr:from>
      <xdr:col>4</xdr:col>
      <xdr:colOff>308610</xdr:colOff>
      <xdr:row>1020</xdr:row>
      <xdr:rowOff>75565</xdr:rowOff>
    </xdr:from>
    <xdr:to>
      <xdr:col>4</xdr:col>
      <xdr:colOff>784225</xdr:colOff>
      <xdr:row>1020</xdr:row>
      <xdr:rowOff>701040</xdr:rowOff>
    </xdr:to>
    <xdr:pic>
      <xdr:nvPicPr>
        <xdr:cNvPr id="563" name="ID_8A23D4B1EB1F401E82561E384BEE57C8"/>
        <xdr:cNvPicPr>
          <a:picLocks noChangeAspect="1"/>
        </xdr:cNvPicPr>
      </xdr:nvPicPr>
      <xdr:blipFill>
        <a:blip r:embed="rId365"/>
        <a:stretch>
          <a:fillRect/>
        </a:stretch>
      </xdr:blipFill>
      <xdr:spPr>
        <a:xfrm>
          <a:off x="7126605" y="775531215"/>
          <a:ext cx="475615" cy="625475"/>
        </a:xfrm>
        <a:prstGeom prst="rect">
          <a:avLst/>
        </a:prstGeom>
        <a:noFill/>
        <a:ln w="9525">
          <a:noFill/>
        </a:ln>
      </xdr:spPr>
    </xdr:pic>
    <xdr:clientData/>
  </xdr:twoCellAnchor>
  <xdr:twoCellAnchor editAs="oneCell">
    <xdr:from>
      <xdr:col>4</xdr:col>
      <xdr:colOff>197485</xdr:colOff>
      <xdr:row>1021</xdr:row>
      <xdr:rowOff>37465</xdr:rowOff>
    </xdr:from>
    <xdr:to>
      <xdr:col>4</xdr:col>
      <xdr:colOff>913765</xdr:colOff>
      <xdr:row>1021</xdr:row>
      <xdr:rowOff>670560</xdr:rowOff>
    </xdr:to>
    <xdr:pic>
      <xdr:nvPicPr>
        <xdr:cNvPr id="564" name="ID_67164C1262214FAEB86F4F498E180D26"/>
        <xdr:cNvPicPr>
          <a:picLocks noChangeAspect="1"/>
        </xdr:cNvPicPr>
      </xdr:nvPicPr>
      <xdr:blipFill>
        <a:blip r:embed="rId366"/>
        <a:stretch>
          <a:fillRect/>
        </a:stretch>
      </xdr:blipFill>
      <xdr:spPr>
        <a:xfrm>
          <a:off x="7015480" y="776255115"/>
          <a:ext cx="716280" cy="633095"/>
        </a:xfrm>
        <a:prstGeom prst="rect">
          <a:avLst/>
        </a:prstGeom>
        <a:noFill/>
        <a:ln w="9525">
          <a:noFill/>
        </a:ln>
      </xdr:spPr>
    </xdr:pic>
    <xdr:clientData/>
  </xdr:twoCellAnchor>
  <xdr:twoCellAnchor editAs="oneCell">
    <xdr:from>
      <xdr:col>4</xdr:col>
      <xdr:colOff>236220</xdr:colOff>
      <xdr:row>1022</xdr:row>
      <xdr:rowOff>59690</xdr:rowOff>
    </xdr:from>
    <xdr:to>
      <xdr:col>4</xdr:col>
      <xdr:colOff>897890</xdr:colOff>
      <xdr:row>1022</xdr:row>
      <xdr:rowOff>678180</xdr:rowOff>
    </xdr:to>
    <xdr:pic>
      <xdr:nvPicPr>
        <xdr:cNvPr id="565" name="ID_BC5A4350D0024DCC9C36C4478E5CB93B"/>
        <xdr:cNvPicPr>
          <a:picLocks noChangeAspect="1"/>
        </xdr:cNvPicPr>
      </xdr:nvPicPr>
      <xdr:blipFill>
        <a:blip r:embed="rId367"/>
        <a:stretch>
          <a:fillRect/>
        </a:stretch>
      </xdr:blipFill>
      <xdr:spPr>
        <a:xfrm>
          <a:off x="7054215" y="777039340"/>
          <a:ext cx="661670" cy="618490"/>
        </a:xfrm>
        <a:prstGeom prst="rect">
          <a:avLst/>
        </a:prstGeom>
        <a:noFill/>
        <a:ln w="9525">
          <a:noFill/>
        </a:ln>
      </xdr:spPr>
    </xdr:pic>
    <xdr:clientData/>
  </xdr:twoCellAnchor>
  <xdr:twoCellAnchor editAs="oneCell">
    <xdr:from>
      <xdr:col>4</xdr:col>
      <xdr:colOff>284480</xdr:colOff>
      <xdr:row>1023</xdr:row>
      <xdr:rowOff>75565</xdr:rowOff>
    </xdr:from>
    <xdr:to>
      <xdr:col>4</xdr:col>
      <xdr:colOff>837565</xdr:colOff>
      <xdr:row>1023</xdr:row>
      <xdr:rowOff>701040</xdr:rowOff>
    </xdr:to>
    <xdr:pic>
      <xdr:nvPicPr>
        <xdr:cNvPr id="566" name="ID_1F04567044B54DD99AB8981C725D2D3B"/>
        <xdr:cNvPicPr>
          <a:picLocks noChangeAspect="1"/>
        </xdr:cNvPicPr>
      </xdr:nvPicPr>
      <xdr:blipFill>
        <a:blip r:embed="rId368"/>
        <a:stretch>
          <a:fillRect/>
        </a:stretch>
      </xdr:blipFill>
      <xdr:spPr>
        <a:xfrm>
          <a:off x="7102475" y="777817215"/>
          <a:ext cx="553085" cy="625475"/>
        </a:xfrm>
        <a:prstGeom prst="rect">
          <a:avLst/>
        </a:prstGeom>
        <a:noFill/>
        <a:ln w="9525">
          <a:noFill/>
        </a:ln>
      </xdr:spPr>
    </xdr:pic>
    <xdr:clientData/>
  </xdr:twoCellAnchor>
  <xdr:twoCellAnchor editAs="oneCell">
    <xdr:from>
      <xdr:col>4</xdr:col>
      <xdr:colOff>292100</xdr:colOff>
      <xdr:row>1024</xdr:row>
      <xdr:rowOff>71120</xdr:rowOff>
    </xdr:from>
    <xdr:to>
      <xdr:col>4</xdr:col>
      <xdr:colOff>857885</xdr:colOff>
      <xdr:row>1024</xdr:row>
      <xdr:rowOff>685800</xdr:rowOff>
    </xdr:to>
    <xdr:pic>
      <xdr:nvPicPr>
        <xdr:cNvPr id="567" name="ID_2F166488D5FA4105A164FE2CD9650672"/>
        <xdr:cNvPicPr>
          <a:picLocks noChangeAspect="1"/>
        </xdr:cNvPicPr>
      </xdr:nvPicPr>
      <xdr:blipFill>
        <a:blip r:embed="rId369"/>
        <a:stretch>
          <a:fillRect/>
        </a:stretch>
      </xdr:blipFill>
      <xdr:spPr>
        <a:xfrm>
          <a:off x="7110095" y="778574770"/>
          <a:ext cx="565785" cy="614680"/>
        </a:xfrm>
        <a:prstGeom prst="rect">
          <a:avLst/>
        </a:prstGeom>
        <a:noFill/>
        <a:ln w="9525">
          <a:noFill/>
        </a:ln>
      </xdr:spPr>
    </xdr:pic>
    <xdr:clientData/>
  </xdr:twoCellAnchor>
  <xdr:twoCellAnchor editAs="oneCell">
    <xdr:from>
      <xdr:col>4</xdr:col>
      <xdr:colOff>259715</xdr:colOff>
      <xdr:row>1025</xdr:row>
      <xdr:rowOff>90805</xdr:rowOff>
    </xdr:from>
    <xdr:to>
      <xdr:col>4</xdr:col>
      <xdr:colOff>883920</xdr:colOff>
      <xdr:row>1025</xdr:row>
      <xdr:rowOff>708660</xdr:rowOff>
    </xdr:to>
    <xdr:pic>
      <xdr:nvPicPr>
        <xdr:cNvPr id="568" name="ID_6A58C4ECEA95490DB87ACDF877927C34"/>
        <xdr:cNvPicPr>
          <a:picLocks noChangeAspect="1"/>
        </xdr:cNvPicPr>
      </xdr:nvPicPr>
      <xdr:blipFill>
        <a:blip r:embed="rId370"/>
        <a:stretch>
          <a:fillRect/>
        </a:stretch>
      </xdr:blipFill>
      <xdr:spPr>
        <a:xfrm>
          <a:off x="7077710" y="779356455"/>
          <a:ext cx="624205" cy="617855"/>
        </a:xfrm>
        <a:prstGeom prst="rect">
          <a:avLst/>
        </a:prstGeom>
        <a:noFill/>
        <a:ln w="9525">
          <a:noFill/>
        </a:ln>
      </xdr:spPr>
    </xdr:pic>
    <xdr:clientData/>
  </xdr:twoCellAnchor>
  <xdr:twoCellAnchor editAs="oneCell">
    <xdr:from>
      <xdr:col>4</xdr:col>
      <xdr:colOff>165735</xdr:colOff>
      <xdr:row>1026</xdr:row>
      <xdr:rowOff>98425</xdr:rowOff>
    </xdr:from>
    <xdr:to>
      <xdr:col>4</xdr:col>
      <xdr:colOff>962660</xdr:colOff>
      <xdr:row>1026</xdr:row>
      <xdr:rowOff>708660</xdr:rowOff>
    </xdr:to>
    <xdr:pic>
      <xdr:nvPicPr>
        <xdr:cNvPr id="569" name="ID_006AF81816EA4254821B7C548E7E8C32"/>
        <xdr:cNvPicPr>
          <a:picLocks noChangeAspect="1"/>
        </xdr:cNvPicPr>
      </xdr:nvPicPr>
      <xdr:blipFill>
        <a:blip r:embed="rId371"/>
        <a:stretch>
          <a:fillRect/>
        </a:stretch>
      </xdr:blipFill>
      <xdr:spPr>
        <a:xfrm>
          <a:off x="6983730" y="780126075"/>
          <a:ext cx="796925" cy="610235"/>
        </a:xfrm>
        <a:prstGeom prst="rect">
          <a:avLst/>
        </a:prstGeom>
        <a:noFill/>
        <a:ln w="9525">
          <a:noFill/>
        </a:ln>
      </xdr:spPr>
    </xdr:pic>
    <xdr:clientData/>
  </xdr:twoCellAnchor>
  <xdr:twoCellAnchor editAs="oneCell">
    <xdr:from>
      <xdr:col>4</xdr:col>
      <xdr:colOff>97790</xdr:colOff>
      <xdr:row>947</xdr:row>
      <xdr:rowOff>113030</xdr:rowOff>
    </xdr:from>
    <xdr:to>
      <xdr:col>4</xdr:col>
      <xdr:colOff>922020</xdr:colOff>
      <xdr:row>947</xdr:row>
      <xdr:rowOff>610870</xdr:rowOff>
    </xdr:to>
    <xdr:pic>
      <xdr:nvPicPr>
        <xdr:cNvPr id="570" name="ID_FED0E0E028CC4F5F89EB85E6E97CB962"/>
        <xdr:cNvPicPr>
          <a:picLocks noChangeAspect="1"/>
        </xdr:cNvPicPr>
      </xdr:nvPicPr>
      <xdr:blipFill>
        <a:blip r:embed="rId372"/>
        <a:stretch>
          <a:fillRect/>
        </a:stretch>
      </xdr:blipFill>
      <xdr:spPr>
        <a:xfrm>
          <a:off x="6915785" y="719942680"/>
          <a:ext cx="824230" cy="497840"/>
        </a:xfrm>
        <a:prstGeom prst="rect">
          <a:avLst/>
        </a:prstGeom>
        <a:noFill/>
        <a:ln w="9525">
          <a:noFill/>
        </a:ln>
      </xdr:spPr>
    </xdr:pic>
    <xdr:clientData/>
  </xdr:twoCellAnchor>
  <xdr:twoCellAnchor>
    <xdr:from>
      <xdr:col>4</xdr:col>
      <xdr:colOff>384810</xdr:colOff>
      <xdr:row>95</xdr:row>
      <xdr:rowOff>166370</xdr:rowOff>
    </xdr:from>
    <xdr:to>
      <xdr:col>4</xdr:col>
      <xdr:colOff>836930</xdr:colOff>
      <xdr:row>95</xdr:row>
      <xdr:rowOff>633095</xdr:rowOff>
    </xdr:to>
    <xdr:pic>
      <xdr:nvPicPr>
        <xdr:cNvPr id="571" name="Picture 1" descr="Picture"/>
        <xdr:cNvPicPr>
          <a:picLocks noChangeAspect="1"/>
        </xdr:cNvPicPr>
      </xdr:nvPicPr>
      <xdr:blipFill>
        <a:blip r:embed="rId373"/>
        <a:stretch>
          <a:fillRect/>
        </a:stretch>
      </xdr:blipFill>
      <xdr:spPr>
        <a:xfrm>
          <a:off x="7202805" y="69997320"/>
          <a:ext cx="452120" cy="466725"/>
        </a:xfrm>
        <a:prstGeom prst="rect">
          <a:avLst/>
        </a:prstGeom>
      </xdr:spPr>
    </xdr:pic>
    <xdr:clientData/>
  </xdr:twoCellAnchor>
  <xdr:twoCellAnchor>
    <xdr:from>
      <xdr:col>4</xdr:col>
      <xdr:colOff>354330</xdr:colOff>
      <xdr:row>96</xdr:row>
      <xdr:rowOff>133985</xdr:rowOff>
    </xdr:from>
    <xdr:to>
      <xdr:col>4</xdr:col>
      <xdr:colOff>791210</xdr:colOff>
      <xdr:row>96</xdr:row>
      <xdr:rowOff>736600</xdr:rowOff>
    </xdr:to>
    <xdr:pic>
      <xdr:nvPicPr>
        <xdr:cNvPr id="572" name="Picture 1" descr="Picture"/>
        <xdr:cNvPicPr>
          <a:picLocks noChangeAspect="1"/>
        </xdr:cNvPicPr>
      </xdr:nvPicPr>
      <xdr:blipFill>
        <a:blip r:embed="rId374"/>
        <a:stretch>
          <a:fillRect/>
        </a:stretch>
      </xdr:blipFill>
      <xdr:spPr>
        <a:xfrm>
          <a:off x="7172325" y="70726935"/>
          <a:ext cx="436880" cy="602615"/>
        </a:xfrm>
        <a:prstGeom prst="rect">
          <a:avLst/>
        </a:prstGeom>
      </xdr:spPr>
    </xdr:pic>
    <xdr:clientData/>
  </xdr:twoCellAnchor>
  <xdr:twoCellAnchor>
    <xdr:from>
      <xdr:col>4</xdr:col>
      <xdr:colOff>422910</xdr:colOff>
      <xdr:row>97</xdr:row>
      <xdr:rowOff>177800</xdr:rowOff>
    </xdr:from>
    <xdr:to>
      <xdr:col>4</xdr:col>
      <xdr:colOff>791845</xdr:colOff>
      <xdr:row>97</xdr:row>
      <xdr:rowOff>686435</xdr:rowOff>
    </xdr:to>
    <xdr:pic>
      <xdr:nvPicPr>
        <xdr:cNvPr id="573" name="Picture 1" descr="Picture"/>
        <xdr:cNvPicPr>
          <a:picLocks noChangeAspect="1"/>
        </xdr:cNvPicPr>
      </xdr:nvPicPr>
      <xdr:blipFill>
        <a:blip r:embed="rId374"/>
        <a:stretch>
          <a:fillRect/>
        </a:stretch>
      </xdr:blipFill>
      <xdr:spPr>
        <a:xfrm>
          <a:off x="7240905" y="71532750"/>
          <a:ext cx="368935" cy="508635"/>
        </a:xfrm>
        <a:prstGeom prst="rect">
          <a:avLst/>
        </a:prstGeom>
      </xdr:spPr>
    </xdr:pic>
    <xdr:clientData/>
  </xdr:twoCellAnchor>
  <xdr:twoCellAnchor>
    <xdr:from>
      <xdr:col>4</xdr:col>
      <xdr:colOff>400050</xdr:colOff>
      <xdr:row>98</xdr:row>
      <xdr:rowOff>114935</xdr:rowOff>
    </xdr:from>
    <xdr:to>
      <xdr:col>4</xdr:col>
      <xdr:colOff>768985</xdr:colOff>
      <xdr:row>98</xdr:row>
      <xdr:rowOff>623570</xdr:rowOff>
    </xdr:to>
    <xdr:pic>
      <xdr:nvPicPr>
        <xdr:cNvPr id="574" name="Picture 1" descr="Picture"/>
        <xdr:cNvPicPr>
          <a:picLocks noChangeAspect="1"/>
        </xdr:cNvPicPr>
      </xdr:nvPicPr>
      <xdr:blipFill>
        <a:blip r:embed="rId374"/>
        <a:stretch>
          <a:fillRect/>
        </a:stretch>
      </xdr:blipFill>
      <xdr:spPr>
        <a:xfrm>
          <a:off x="7218045" y="72231885"/>
          <a:ext cx="368935" cy="508635"/>
        </a:xfrm>
        <a:prstGeom prst="rect">
          <a:avLst/>
        </a:prstGeom>
      </xdr:spPr>
    </xdr:pic>
    <xdr:clientData/>
  </xdr:twoCellAnchor>
  <xdr:twoCellAnchor>
    <xdr:from>
      <xdr:col>4</xdr:col>
      <xdr:colOff>384810</xdr:colOff>
      <xdr:row>99</xdr:row>
      <xdr:rowOff>143510</xdr:rowOff>
    </xdr:from>
    <xdr:to>
      <xdr:col>4</xdr:col>
      <xdr:colOff>753745</xdr:colOff>
      <xdr:row>99</xdr:row>
      <xdr:rowOff>652145</xdr:rowOff>
    </xdr:to>
    <xdr:pic>
      <xdr:nvPicPr>
        <xdr:cNvPr id="575" name="Picture 1" descr="Picture"/>
        <xdr:cNvPicPr>
          <a:picLocks noChangeAspect="1"/>
        </xdr:cNvPicPr>
      </xdr:nvPicPr>
      <xdr:blipFill>
        <a:blip r:embed="rId374"/>
        <a:stretch>
          <a:fillRect/>
        </a:stretch>
      </xdr:blipFill>
      <xdr:spPr>
        <a:xfrm>
          <a:off x="7202805" y="73022460"/>
          <a:ext cx="368935" cy="508635"/>
        </a:xfrm>
        <a:prstGeom prst="rect">
          <a:avLst/>
        </a:prstGeom>
      </xdr:spPr>
    </xdr:pic>
    <xdr:clientData/>
  </xdr:twoCellAnchor>
  <xdr:twoCellAnchor>
    <xdr:from>
      <xdr:col>4</xdr:col>
      <xdr:colOff>369570</xdr:colOff>
      <xdr:row>100</xdr:row>
      <xdr:rowOff>73025</xdr:rowOff>
    </xdr:from>
    <xdr:to>
      <xdr:col>4</xdr:col>
      <xdr:colOff>738505</xdr:colOff>
      <xdr:row>100</xdr:row>
      <xdr:rowOff>581660</xdr:rowOff>
    </xdr:to>
    <xdr:pic>
      <xdr:nvPicPr>
        <xdr:cNvPr id="576" name="Picture 1" descr="Picture"/>
        <xdr:cNvPicPr>
          <a:picLocks noChangeAspect="1"/>
        </xdr:cNvPicPr>
      </xdr:nvPicPr>
      <xdr:blipFill>
        <a:blip r:embed="rId374"/>
        <a:stretch>
          <a:fillRect/>
        </a:stretch>
      </xdr:blipFill>
      <xdr:spPr>
        <a:xfrm>
          <a:off x="7187565" y="73713975"/>
          <a:ext cx="368935" cy="508635"/>
        </a:xfrm>
        <a:prstGeom prst="rect">
          <a:avLst/>
        </a:prstGeom>
      </xdr:spPr>
    </xdr:pic>
    <xdr:clientData/>
  </xdr:twoCellAnchor>
  <xdr:twoCellAnchor>
    <xdr:from>
      <xdr:col>4</xdr:col>
      <xdr:colOff>354330</xdr:colOff>
      <xdr:row>101</xdr:row>
      <xdr:rowOff>132080</xdr:rowOff>
    </xdr:from>
    <xdr:to>
      <xdr:col>4</xdr:col>
      <xdr:colOff>723265</xdr:colOff>
      <xdr:row>101</xdr:row>
      <xdr:rowOff>640715</xdr:rowOff>
    </xdr:to>
    <xdr:pic>
      <xdr:nvPicPr>
        <xdr:cNvPr id="577" name="Picture 1" descr="Picture"/>
        <xdr:cNvPicPr>
          <a:picLocks noChangeAspect="1"/>
        </xdr:cNvPicPr>
      </xdr:nvPicPr>
      <xdr:blipFill>
        <a:blip r:embed="rId374"/>
        <a:stretch>
          <a:fillRect/>
        </a:stretch>
      </xdr:blipFill>
      <xdr:spPr>
        <a:xfrm>
          <a:off x="7172325" y="74535030"/>
          <a:ext cx="368935" cy="508635"/>
        </a:xfrm>
        <a:prstGeom prst="rect">
          <a:avLst/>
        </a:prstGeom>
      </xdr:spPr>
    </xdr:pic>
    <xdr:clientData/>
  </xdr:twoCellAnchor>
  <xdr:twoCellAnchor>
    <xdr:from>
      <xdr:col>4</xdr:col>
      <xdr:colOff>339090</xdr:colOff>
      <xdr:row>102</xdr:row>
      <xdr:rowOff>160655</xdr:rowOff>
    </xdr:from>
    <xdr:to>
      <xdr:col>4</xdr:col>
      <xdr:colOff>708025</xdr:colOff>
      <xdr:row>102</xdr:row>
      <xdr:rowOff>669290</xdr:rowOff>
    </xdr:to>
    <xdr:pic>
      <xdr:nvPicPr>
        <xdr:cNvPr id="578" name="Picture 1" descr="Picture"/>
        <xdr:cNvPicPr>
          <a:picLocks noChangeAspect="1"/>
        </xdr:cNvPicPr>
      </xdr:nvPicPr>
      <xdr:blipFill>
        <a:blip r:embed="rId374"/>
        <a:stretch>
          <a:fillRect/>
        </a:stretch>
      </xdr:blipFill>
      <xdr:spPr>
        <a:xfrm>
          <a:off x="7157085" y="75325605"/>
          <a:ext cx="368935" cy="508635"/>
        </a:xfrm>
        <a:prstGeom prst="rect">
          <a:avLst/>
        </a:prstGeom>
      </xdr:spPr>
    </xdr:pic>
    <xdr:clientData/>
  </xdr:twoCellAnchor>
  <xdr:twoCellAnchor>
    <xdr:from>
      <xdr:col>4</xdr:col>
      <xdr:colOff>346710</xdr:colOff>
      <xdr:row>103</xdr:row>
      <xdr:rowOff>135890</xdr:rowOff>
    </xdr:from>
    <xdr:to>
      <xdr:col>4</xdr:col>
      <xdr:colOff>715645</xdr:colOff>
      <xdr:row>103</xdr:row>
      <xdr:rowOff>644525</xdr:rowOff>
    </xdr:to>
    <xdr:pic>
      <xdr:nvPicPr>
        <xdr:cNvPr id="579" name="Picture 1" descr="Picture"/>
        <xdr:cNvPicPr>
          <a:picLocks noChangeAspect="1"/>
        </xdr:cNvPicPr>
      </xdr:nvPicPr>
      <xdr:blipFill>
        <a:blip r:embed="rId374"/>
        <a:stretch>
          <a:fillRect/>
        </a:stretch>
      </xdr:blipFill>
      <xdr:spPr>
        <a:xfrm>
          <a:off x="7164705" y="76062840"/>
          <a:ext cx="368935" cy="508635"/>
        </a:xfrm>
        <a:prstGeom prst="rect">
          <a:avLst/>
        </a:prstGeom>
      </xdr:spPr>
    </xdr:pic>
    <xdr:clientData/>
  </xdr:twoCellAnchor>
  <xdr:twoCellAnchor>
    <xdr:from>
      <xdr:col>4</xdr:col>
      <xdr:colOff>308610</xdr:colOff>
      <xdr:row>104</xdr:row>
      <xdr:rowOff>111125</xdr:rowOff>
    </xdr:from>
    <xdr:to>
      <xdr:col>4</xdr:col>
      <xdr:colOff>677545</xdr:colOff>
      <xdr:row>104</xdr:row>
      <xdr:rowOff>619760</xdr:rowOff>
    </xdr:to>
    <xdr:pic>
      <xdr:nvPicPr>
        <xdr:cNvPr id="580" name="Picture 1" descr="Picture"/>
        <xdr:cNvPicPr>
          <a:picLocks noChangeAspect="1"/>
        </xdr:cNvPicPr>
      </xdr:nvPicPr>
      <xdr:blipFill>
        <a:blip r:embed="rId374"/>
        <a:stretch>
          <a:fillRect/>
        </a:stretch>
      </xdr:blipFill>
      <xdr:spPr>
        <a:xfrm>
          <a:off x="7126605" y="76800075"/>
          <a:ext cx="368935" cy="508635"/>
        </a:xfrm>
        <a:prstGeom prst="rect">
          <a:avLst/>
        </a:prstGeom>
      </xdr:spPr>
    </xdr:pic>
    <xdr:clientData/>
  </xdr:twoCellAnchor>
  <xdr:twoCellAnchor>
    <xdr:from>
      <xdr:col>4</xdr:col>
      <xdr:colOff>316230</xdr:colOff>
      <xdr:row>105</xdr:row>
      <xdr:rowOff>132080</xdr:rowOff>
    </xdr:from>
    <xdr:to>
      <xdr:col>4</xdr:col>
      <xdr:colOff>685165</xdr:colOff>
      <xdr:row>105</xdr:row>
      <xdr:rowOff>640715</xdr:rowOff>
    </xdr:to>
    <xdr:pic>
      <xdr:nvPicPr>
        <xdr:cNvPr id="581" name="Picture 1" descr="Picture"/>
        <xdr:cNvPicPr>
          <a:picLocks noChangeAspect="1"/>
        </xdr:cNvPicPr>
      </xdr:nvPicPr>
      <xdr:blipFill>
        <a:blip r:embed="rId374"/>
        <a:stretch>
          <a:fillRect/>
        </a:stretch>
      </xdr:blipFill>
      <xdr:spPr>
        <a:xfrm>
          <a:off x="7134225" y="77583030"/>
          <a:ext cx="368935" cy="508635"/>
        </a:xfrm>
        <a:prstGeom prst="rect">
          <a:avLst/>
        </a:prstGeom>
      </xdr:spPr>
    </xdr:pic>
    <xdr:clientData/>
  </xdr:twoCellAnchor>
  <xdr:twoCellAnchor>
    <xdr:from>
      <xdr:col>4</xdr:col>
      <xdr:colOff>285750</xdr:colOff>
      <xdr:row>106</xdr:row>
      <xdr:rowOff>122555</xdr:rowOff>
    </xdr:from>
    <xdr:to>
      <xdr:col>4</xdr:col>
      <xdr:colOff>654685</xdr:colOff>
      <xdr:row>106</xdr:row>
      <xdr:rowOff>631190</xdr:rowOff>
    </xdr:to>
    <xdr:pic>
      <xdr:nvPicPr>
        <xdr:cNvPr id="582" name="Picture 1" descr="Picture"/>
        <xdr:cNvPicPr>
          <a:picLocks noChangeAspect="1"/>
        </xdr:cNvPicPr>
      </xdr:nvPicPr>
      <xdr:blipFill>
        <a:blip r:embed="rId375"/>
        <a:stretch>
          <a:fillRect/>
        </a:stretch>
      </xdr:blipFill>
      <xdr:spPr>
        <a:xfrm>
          <a:off x="7103745" y="78335505"/>
          <a:ext cx="368935" cy="508635"/>
        </a:xfrm>
        <a:prstGeom prst="rect">
          <a:avLst/>
        </a:prstGeom>
      </xdr:spPr>
    </xdr:pic>
    <xdr:clientData/>
  </xdr:twoCellAnchor>
  <xdr:twoCellAnchor>
    <xdr:from>
      <xdr:col>4</xdr:col>
      <xdr:colOff>262890</xdr:colOff>
      <xdr:row>108</xdr:row>
      <xdr:rowOff>164465</xdr:rowOff>
    </xdr:from>
    <xdr:to>
      <xdr:col>4</xdr:col>
      <xdr:colOff>631825</xdr:colOff>
      <xdr:row>108</xdr:row>
      <xdr:rowOff>673100</xdr:rowOff>
    </xdr:to>
    <xdr:pic>
      <xdr:nvPicPr>
        <xdr:cNvPr id="583" name="Picture 1" descr="Picture"/>
        <xdr:cNvPicPr>
          <a:picLocks noChangeAspect="1"/>
        </xdr:cNvPicPr>
      </xdr:nvPicPr>
      <xdr:blipFill>
        <a:blip r:embed="rId376"/>
        <a:stretch>
          <a:fillRect/>
        </a:stretch>
      </xdr:blipFill>
      <xdr:spPr>
        <a:xfrm>
          <a:off x="7080885" y="79901415"/>
          <a:ext cx="368935" cy="508635"/>
        </a:xfrm>
        <a:prstGeom prst="rect">
          <a:avLst/>
        </a:prstGeom>
      </xdr:spPr>
    </xdr:pic>
    <xdr:clientData/>
  </xdr:twoCellAnchor>
  <xdr:twoCellAnchor>
    <xdr:from>
      <xdr:col>4</xdr:col>
      <xdr:colOff>247650</xdr:colOff>
      <xdr:row>109</xdr:row>
      <xdr:rowOff>86360</xdr:rowOff>
    </xdr:from>
    <xdr:to>
      <xdr:col>4</xdr:col>
      <xdr:colOff>616585</xdr:colOff>
      <xdr:row>109</xdr:row>
      <xdr:rowOff>594995</xdr:rowOff>
    </xdr:to>
    <xdr:pic>
      <xdr:nvPicPr>
        <xdr:cNvPr id="584" name="Picture 1" descr="Picture"/>
        <xdr:cNvPicPr>
          <a:picLocks noChangeAspect="1"/>
        </xdr:cNvPicPr>
      </xdr:nvPicPr>
      <xdr:blipFill>
        <a:blip r:embed="rId377"/>
        <a:stretch>
          <a:fillRect/>
        </a:stretch>
      </xdr:blipFill>
      <xdr:spPr>
        <a:xfrm>
          <a:off x="7065645" y="80585310"/>
          <a:ext cx="368935" cy="508635"/>
        </a:xfrm>
        <a:prstGeom prst="rect">
          <a:avLst/>
        </a:prstGeom>
      </xdr:spPr>
    </xdr:pic>
    <xdr:clientData/>
  </xdr:twoCellAnchor>
  <xdr:twoCellAnchor>
    <xdr:from>
      <xdr:col>4</xdr:col>
      <xdr:colOff>240030</xdr:colOff>
      <xdr:row>110</xdr:row>
      <xdr:rowOff>130175</xdr:rowOff>
    </xdr:from>
    <xdr:to>
      <xdr:col>4</xdr:col>
      <xdr:colOff>608965</xdr:colOff>
      <xdr:row>110</xdr:row>
      <xdr:rowOff>638810</xdr:rowOff>
    </xdr:to>
    <xdr:pic>
      <xdr:nvPicPr>
        <xdr:cNvPr id="585" name="Picture 1" descr="Picture"/>
        <xdr:cNvPicPr>
          <a:picLocks noChangeAspect="1"/>
        </xdr:cNvPicPr>
      </xdr:nvPicPr>
      <xdr:blipFill>
        <a:blip r:embed="rId378"/>
        <a:stretch>
          <a:fillRect/>
        </a:stretch>
      </xdr:blipFill>
      <xdr:spPr>
        <a:xfrm>
          <a:off x="7058025" y="81391125"/>
          <a:ext cx="368935" cy="508635"/>
        </a:xfrm>
        <a:prstGeom prst="rect">
          <a:avLst/>
        </a:prstGeom>
      </xdr:spPr>
    </xdr:pic>
    <xdr:clientData/>
  </xdr:twoCellAnchor>
  <xdr:twoCellAnchor>
    <xdr:from>
      <xdr:col>4</xdr:col>
      <xdr:colOff>278130</xdr:colOff>
      <xdr:row>111</xdr:row>
      <xdr:rowOff>135890</xdr:rowOff>
    </xdr:from>
    <xdr:to>
      <xdr:col>4</xdr:col>
      <xdr:colOff>647065</xdr:colOff>
      <xdr:row>111</xdr:row>
      <xdr:rowOff>644525</xdr:rowOff>
    </xdr:to>
    <xdr:pic>
      <xdr:nvPicPr>
        <xdr:cNvPr id="586" name="Picture 1" descr="Picture"/>
        <xdr:cNvPicPr>
          <a:picLocks noChangeAspect="1"/>
        </xdr:cNvPicPr>
      </xdr:nvPicPr>
      <xdr:blipFill>
        <a:blip r:embed="rId379"/>
        <a:stretch>
          <a:fillRect/>
        </a:stretch>
      </xdr:blipFill>
      <xdr:spPr>
        <a:xfrm>
          <a:off x="7096125" y="82158840"/>
          <a:ext cx="368935" cy="508635"/>
        </a:xfrm>
        <a:prstGeom prst="rect">
          <a:avLst/>
        </a:prstGeom>
      </xdr:spPr>
    </xdr:pic>
    <xdr:clientData/>
  </xdr:twoCellAnchor>
  <xdr:twoCellAnchor>
    <xdr:from>
      <xdr:col>4</xdr:col>
      <xdr:colOff>293370</xdr:colOff>
      <xdr:row>114</xdr:row>
      <xdr:rowOff>145415</xdr:rowOff>
    </xdr:from>
    <xdr:to>
      <xdr:col>4</xdr:col>
      <xdr:colOff>662305</xdr:colOff>
      <xdr:row>114</xdr:row>
      <xdr:rowOff>612140</xdr:rowOff>
    </xdr:to>
    <xdr:pic>
      <xdr:nvPicPr>
        <xdr:cNvPr id="587" name="Picture 1" descr="Picture"/>
        <xdr:cNvPicPr>
          <a:picLocks noChangeAspect="1"/>
        </xdr:cNvPicPr>
      </xdr:nvPicPr>
      <xdr:blipFill>
        <a:blip r:embed="rId380"/>
        <a:stretch>
          <a:fillRect/>
        </a:stretch>
      </xdr:blipFill>
      <xdr:spPr>
        <a:xfrm>
          <a:off x="7111365" y="84454365"/>
          <a:ext cx="368935" cy="466725"/>
        </a:xfrm>
        <a:prstGeom prst="rect">
          <a:avLst/>
        </a:prstGeom>
      </xdr:spPr>
    </xdr:pic>
    <xdr:clientData/>
  </xdr:twoCellAnchor>
  <xdr:twoCellAnchor>
    <xdr:from>
      <xdr:col>4</xdr:col>
      <xdr:colOff>293370</xdr:colOff>
      <xdr:row>115</xdr:row>
      <xdr:rowOff>90170</xdr:rowOff>
    </xdr:from>
    <xdr:to>
      <xdr:col>4</xdr:col>
      <xdr:colOff>662305</xdr:colOff>
      <xdr:row>115</xdr:row>
      <xdr:rowOff>556895</xdr:rowOff>
    </xdr:to>
    <xdr:pic>
      <xdr:nvPicPr>
        <xdr:cNvPr id="588" name="Picture 1" descr="Picture"/>
        <xdr:cNvPicPr>
          <a:picLocks noChangeAspect="1"/>
        </xdr:cNvPicPr>
      </xdr:nvPicPr>
      <xdr:blipFill>
        <a:blip r:embed="rId380"/>
        <a:stretch>
          <a:fillRect/>
        </a:stretch>
      </xdr:blipFill>
      <xdr:spPr>
        <a:xfrm>
          <a:off x="7111365" y="85161120"/>
          <a:ext cx="368935" cy="466725"/>
        </a:xfrm>
        <a:prstGeom prst="rect">
          <a:avLst/>
        </a:prstGeom>
      </xdr:spPr>
    </xdr:pic>
    <xdr:clientData/>
  </xdr:twoCellAnchor>
  <xdr:twoCellAnchor>
    <xdr:from>
      <xdr:col>4</xdr:col>
      <xdr:colOff>300990</xdr:colOff>
      <xdr:row>116</xdr:row>
      <xdr:rowOff>133985</xdr:rowOff>
    </xdr:from>
    <xdr:to>
      <xdr:col>4</xdr:col>
      <xdr:colOff>669925</xdr:colOff>
      <xdr:row>116</xdr:row>
      <xdr:rowOff>642620</xdr:rowOff>
    </xdr:to>
    <xdr:pic>
      <xdr:nvPicPr>
        <xdr:cNvPr id="589" name="Picture 1" descr="Picture"/>
        <xdr:cNvPicPr>
          <a:picLocks noChangeAspect="1"/>
        </xdr:cNvPicPr>
      </xdr:nvPicPr>
      <xdr:blipFill>
        <a:blip r:embed="rId381"/>
        <a:stretch>
          <a:fillRect/>
        </a:stretch>
      </xdr:blipFill>
      <xdr:spPr>
        <a:xfrm>
          <a:off x="7118985" y="85966935"/>
          <a:ext cx="368935" cy="508635"/>
        </a:xfrm>
        <a:prstGeom prst="rect">
          <a:avLst/>
        </a:prstGeom>
      </xdr:spPr>
    </xdr:pic>
    <xdr:clientData/>
  </xdr:twoCellAnchor>
  <xdr:twoCellAnchor>
    <xdr:from>
      <xdr:col>4</xdr:col>
      <xdr:colOff>278130</xdr:colOff>
      <xdr:row>117</xdr:row>
      <xdr:rowOff>124460</xdr:rowOff>
    </xdr:from>
    <xdr:to>
      <xdr:col>4</xdr:col>
      <xdr:colOff>647065</xdr:colOff>
      <xdr:row>117</xdr:row>
      <xdr:rowOff>633095</xdr:rowOff>
    </xdr:to>
    <xdr:pic>
      <xdr:nvPicPr>
        <xdr:cNvPr id="590" name="Picture 1" descr="Picture"/>
        <xdr:cNvPicPr>
          <a:picLocks noChangeAspect="1"/>
        </xdr:cNvPicPr>
      </xdr:nvPicPr>
      <xdr:blipFill>
        <a:blip r:embed="rId382"/>
        <a:stretch>
          <a:fillRect/>
        </a:stretch>
      </xdr:blipFill>
      <xdr:spPr>
        <a:xfrm>
          <a:off x="7096125" y="86719410"/>
          <a:ext cx="368935" cy="508635"/>
        </a:xfrm>
        <a:prstGeom prst="rect">
          <a:avLst/>
        </a:prstGeom>
      </xdr:spPr>
    </xdr:pic>
    <xdr:clientData/>
  </xdr:twoCellAnchor>
  <xdr:twoCellAnchor>
    <xdr:from>
      <xdr:col>4</xdr:col>
      <xdr:colOff>354330</xdr:colOff>
      <xdr:row>118</xdr:row>
      <xdr:rowOff>153035</xdr:rowOff>
    </xdr:from>
    <xdr:to>
      <xdr:col>4</xdr:col>
      <xdr:colOff>723265</xdr:colOff>
      <xdr:row>118</xdr:row>
      <xdr:rowOff>661670</xdr:rowOff>
    </xdr:to>
    <xdr:pic>
      <xdr:nvPicPr>
        <xdr:cNvPr id="591" name="Picture 1" descr="Picture"/>
        <xdr:cNvPicPr>
          <a:picLocks noChangeAspect="1"/>
        </xdr:cNvPicPr>
      </xdr:nvPicPr>
      <xdr:blipFill>
        <a:blip r:embed="rId383"/>
        <a:stretch>
          <a:fillRect/>
        </a:stretch>
      </xdr:blipFill>
      <xdr:spPr>
        <a:xfrm>
          <a:off x="7172325" y="87509985"/>
          <a:ext cx="368935" cy="508635"/>
        </a:xfrm>
        <a:prstGeom prst="rect">
          <a:avLst/>
        </a:prstGeom>
      </xdr:spPr>
    </xdr:pic>
    <xdr:clientData/>
  </xdr:twoCellAnchor>
  <xdr:twoCellAnchor>
    <xdr:from>
      <xdr:col>4</xdr:col>
      <xdr:colOff>270510</xdr:colOff>
      <xdr:row>119</xdr:row>
      <xdr:rowOff>173990</xdr:rowOff>
    </xdr:from>
    <xdr:to>
      <xdr:col>4</xdr:col>
      <xdr:colOff>639445</xdr:colOff>
      <xdr:row>119</xdr:row>
      <xdr:rowOff>682625</xdr:rowOff>
    </xdr:to>
    <xdr:pic>
      <xdr:nvPicPr>
        <xdr:cNvPr id="592" name="Picture 1" descr="Picture"/>
        <xdr:cNvPicPr>
          <a:picLocks noChangeAspect="1"/>
        </xdr:cNvPicPr>
      </xdr:nvPicPr>
      <xdr:blipFill>
        <a:blip r:embed="rId384"/>
        <a:stretch>
          <a:fillRect/>
        </a:stretch>
      </xdr:blipFill>
      <xdr:spPr>
        <a:xfrm>
          <a:off x="7088505" y="88292940"/>
          <a:ext cx="368935" cy="508635"/>
        </a:xfrm>
        <a:prstGeom prst="rect">
          <a:avLst/>
        </a:prstGeom>
      </xdr:spPr>
    </xdr:pic>
    <xdr:clientData/>
  </xdr:twoCellAnchor>
  <xdr:twoCellAnchor>
    <xdr:from>
      <xdr:col>4</xdr:col>
      <xdr:colOff>346710</xdr:colOff>
      <xdr:row>120</xdr:row>
      <xdr:rowOff>156845</xdr:rowOff>
    </xdr:from>
    <xdr:to>
      <xdr:col>4</xdr:col>
      <xdr:colOff>715645</xdr:colOff>
      <xdr:row>120</xdr:row>
      <xdr:rowOff>665480</xdr:rowOff>
    </xdr:to>
    <xdr:pic>
      <xdr:nvPicPr>
        <xdr:cNvPr id="593" name="Picture 1" descr="Picture"/>
        <xdr:cNvPicPr>
          <a:picLocks noChangeAspect="1"/>
        </xdr:cNvPicPr>
      </xdr:nvPicPr>
      <xdr:blipFill>
        <a:blip r:embed="rId385"/>
        <a:stretch>
          <a:fillRect/>
        </a:stretch>
      </xdr:blipFill>
      <xdr:spPr>
        <a:xfrm>
          <a:off x="7164705" y="89037795"/>
          <a:ext cx="368935" cy="508635"/>
        </a:xfrm>
        <a:prstGeom prst="rect">
          <a:avLst/>
        </a:prstGeom>
      </xdr:spPr>
    </xdr:pic>
    <xdr:clientData/>
  </xdr:twoCellAnchor>
  <xdr:twoCellAnchor editAs="oneCell">
    <xdr:from>
      <xdr:col>4</xdr:col>
      <xdr:colOff>264160</xdr:colOff>
      <xdr:row>93</xdr:row>
      <xdr:rowOff>182880</xdr:rowOff>
    </xdr:from>
    <xdr:to>
      <xdr:col>4</xdr:col>
      <xdr:colOff>737235</xdr:colOff>
      <xdr:row>93</xdr:row>
      <xdr:rowOff>631190</xdr:rowOff>
    </xdr:to>
    <xdr:pic>
      <xdr:nvPicPr>
        <xdr:cNvPr id="594" name="图片 593"/>
        <xdr:cNvPicPr>
          <a:picLocks noChangeAspect="1"/>
        </xdr:cNvPicPr>
      </xdr:nvPicPr>
      <xdr:blipFill>
        <a:blip r:embed="rId386"/>
        <a:stretch>
          <a:fillRect/>
        </a:stretch>
      </xdr:blipFill>
      <xdr:spPr>
        <a:xfrm>
          <a:off x="7082155" y="68489830"/>
          <a:ext cx="473075" cy="448310"/>
        </a:xfrm>
        <a:prstGeom prst="rect">
          <a:avLst/>
        </a:prstGeom>
        <a:noFill/>
        <a:ln w="9525">
          <a:noFill/>
        </a:ln>
      </xdr:spPr>
    </xdr:pic>
    <xdr:clientData/>
  </xdr:twoCellAnchor>
  <xdr:twoCellAnchor editAs="oneCell">
    <xdr:from>
      <xdr:col>4</xdr:col>
      <xdr:colOff>321310</xdr:colOff>
      <xdr:row>94</xdr:row>
      <xdr:rowOff>162560</xdr:rowOff>
    </xdr:from>
    <xdr:to>
      <xdr:col>4</xdr:col>
      <xdr:colOff>843915</xdr:colOff>
      <xdr:row>94</xdr:row>
      <xdr:rowOff>655955</xdr:rowOff>
    </xdr:to>
    <xdr:pic>
      <xdr:nvPicPr>
        <xdr:cNvPr id="595" name="图片 594"/>
        <xdr:cNvPicPr>
          <a:picLocks noChangeAspect="1"/>
        </xdr:cNvPicPr>
      </xdr:nvPicPr>
      <xdr:blipFill>
        <a:blip r:embed="rId387"/>
        <a:stretch>
          <a:fillRect/>
        </a:stretch>
      </xdr:blipFill>
      <xdr:spPr>
        <a:xfrm>
          <a:off x="7139305" y="69231510"/>
          <a:ext cx="522605" cy="493395"/>
        </a:xfrm>
        <a:prstGeom prst="rect">
          <a:avLst/>
        </a:prstGeom>
        <a:noFill/>
        <a:ln w="9525">
          <a:noFill/>
        </a:ln>
      </xdr:spPr>
    </xdr:pic>
    <xdr:clientData/>
  </xdr:twoCellAnchor>
  <xdr:twoCellAnchor editAs="oneCell">
    <xdr:from>
      <xdr:col>4</xdr:col>
      <xdr:colOff>222885</xdr:colOff>
      <xdr:row>107</xdr:row>
      <xdr:rowOff>127000</xdr:rowOff>
    </xdr:from>
    <xdr:to>
      <xdr:col>4</xdr:col>
      <xdr:colOff>603885</xdr:colOff>
      <xdr:row>107</xdr:row>
      <xdr:rowOff>553720</xdr:rowOff>
    </xdr:to>
    <xdr:pic>
      <xdr:nvPicPr>
        <xdr:cNvPr id="596" name="图片 595"/>
        <xdr:cNvPicPr>
          <a:picLocks noChangeAspect="1"/>
        </xdr:cNvPicPr>
      </xdr:nvPicPr>
      <xdr:blipFill>
        <a:blip r:embed="rId388"/>
        <a:stretch>
          <a:fillRect/>
        </a:stretch>
      </xdr:blipFill>
      <xdr:spPr>
        <a:xfrm>
          <a:off x="7040880" y="79101950"/>
          <a:ext cx="381000" cy="426720"/>
        </a:xfrm>
        <a:prstGeom prst="rect">
          <a:avLst/>
        </a:prstGeom>
        <a:noFill/>
        <a:ln w="9525">
          <a:noFill/>
        </a:ln>
      </xdr:spPr>
    </xdr:pic>
    <xdr:clientData/>
  </xdr:twoCellAnchor>
  <xdr:twoCellAnchor editAs="oneCell">
    <xdr:from>
      <xdr:col>4</xdr:col>
      <xdr:colOff>266700</xdr:colOff>
      <xdr:row>112</xdr:row>
      <xdr:rowOff>199390</xdr:rowOff>
    </xdr:from>
    <xdr:to>
      <xdr:col>4</xdr:col>
      <xdr:colOff>631825</xdr:colOff>
      <xdr:row>112</xdr:row>
      <xdr:rowOff>543560</xdr:rowOff>
    </xdr:to>
    <xdr:pic>
      <xdr:nvPicPr>
        <xdr:cNvPr id="597" name="图片 596"/>
        <xdr:cNvPicPr>
          <a:picLocks noChangeAspect="1"/>
        </xdr:cNvPicPr>
      </xdr:nvPicPr>
      <xdr:blipFill>
        <a:blip r:embed="rId389"/>
        <a:stretch>
          <a:fillRect/>
        </a:stretch>
      </xdr:blipFill>
      <xdr:spPr>
        <a:xfrm>
          <a:off x="7084695" y="82984340"/>
          <a:ext cx="365125" cy="344170"/>
        </a:xfrm>
        <a:prstGeom prst="rect">
          <a:avLst/>
        </a:prstGeom>
        <a:noFill/>
        <a:ln w="9525">
          <a:noFill/>
        </a:ln>
      </xdr:spPr>
    </xdr:pic>
    <xdr:clientData/>
  </xdr:twoCellAnchor>
  <xdr:twoCellAnchor editAs="oneCell">
    <xdr:from>
      <xdr:col>4</xdr:col>
      <xdr:colOff>237490</xdr:colOff>
      <xdr:row>113</xdr:row>
      <xdr:rowOff>167005</xdr:rowOff>
    </xdr:from>
    <xdr:to>
      <xdr:col>4</xdr:col>
      <xdr:colOff>741680</xdr:colOff>
      <xdr:row>113</xdr:row>
      <xdr:rowOff>517525</xdr:rowOff>
    </xdr:to>
    <xdr:pic>
      <xdr:nvPicPr>
        <xdr:cNvPr id="598" name="图片 597"/>
        <xdr:cNvPicPr>
          <a:picLocks noChangeAspect="1"/>
        </xdr:cNvPicPr>
      </xdr:nvPicPr>
      <xdr:blipFill>
        <a:blip r:embed="rId390"/>
        <a:stretch>
          <a:fillRect/>
        </a:stretch>
      </xdr:blipFill>
      <xdr:spPr>
        <a:xfrm>
          <a:off x="7055485" y="83713955"/>
          <a:ext cx="504190" cy="350520"/>
        </a:xfrm>
        <a:prstGeom prst="rect">
          <a:avLst/>
        </a:prstGeom>
        <a:noFill/>
        <a:ln w="9525">
          <a:noFill/>
        </a:ln>
      </xdr:spPr>
    </xdr:pic>
    <xdr:clientData/>
  </xdr:twoCellAnchor>
  <xdr:twoCellAnchor editAs="oneCell">
    <xdr:from>
      <xdr:col>4</xdr:col>
      <xdr:colOff>365760</xdr:colOff>
      <xdr:row>121</xdr:row>
      <xdr:rowOff>149225</xdr:rowOff>
    </xdr:from>
    <xdr:to>
      <xdr:col>4</xdr:col>
      <xdr:colOff>690880</xdr:colOff>
      <xdr:row>121</xdr:row>
      <xdr:rowOff>583565</xdr:rowOff>
    </xdr:to>
    <xdr:pic>
      <xdr:nvPicPr>
        <xdr:cNvPr id="599" name="ID_6ADC61DDCA4A4EA1824568E0372C36A9"/>
        <xdr:cNvPicPr>
          <a:picLocks noChangeAspect="1"/>
        </xdr:cNvPicPr>
      </xdr:nvPicPr>
      <xdr:blipFill>
        <a:blip r:embed="rId391"/>
        <a:stretch>
          <a:fillRect/>
        </a:stretch>
      </xdr:blipFill>
      <xdr:spPr>
        <a:xfrm>
          <a:off x="7183755" y="89792175"/>
          <a:ext cx="325120" cy="434340"/>
        </a:xfrm>
        <a:prstGeom prst="rect">
          <a:avLst/>
        </a:prstGeom>
        <a:noFill/>
        <a:ln w="9525">
          <a:noFill/>
        </a:ln>
      </xdr:spPr>
    </xdr:pic>
    <xdr:clientData/>
  </xdr:twoCellAnchor>
  <xdr:twoCellAnchor editAs="oneCell">
    <xdr:from>
      <xdr:col>4</xdr:col>
      <xdr:colOff>304165</xdr:colOff>
      <xdr:row>124</xdr:row>
      <xdr:rowOff>107315</xdr:rowOff>
    </xdr:from>
    <xdr:to>
      <xdr:col>4</xdr:col>
      <xdr:colOff>633730</xdr:colOff>
      <xdr:row>124</xdr:row>
      <xdr:rowOff>547370</xdr:rowOff>
    </xdr:to>
    <xdr:pic>
      <xdr:nvPicPr>
        <xdr:cNvPr id="600" name="ID_5214E998BD6C4F27A78811EF5E54BEF8"/>
        <xdr:cNvPicPr>
          <a:picLocks noChangeAspect="1"/>
        </xdr:cNvPicPr>
      </xdr:nvPicPr>
      <xdr:blipFill>
        <a:blip r:embed="rId392"/>
        <a:stretch>
          <a:fillRect/>
        </a:stretch>
      </xdr:blipFill>
      <xdr:spPr>
        <a:xfrm>
          <a:off x="7122160" y="92036265"/>
          <a:ext cx="329565" cy="440055"/>
        </a:xfrm>
        <a:prstGeom prst="rect">
          <a:avLst/>
        </a:prstGeom>
        <a:noFill/>
        <a:ln w="9525">
          <a:noFill/>
        </a:ln>
      </xdr:spPr>
    </xdr:pic>
    <xdr:clientData/>
  </xdr:twoCellAnchor>
  <xdr:twoCellAnchor editAs="oneCell">
    <xdr:from>
      <xdr:col>4</xdr:col>
      <xdr:colOff>310515</xdr:colOff>
      <xdr:row>125</xdr:row>
      <xdr:rowOff>132080</xdr:rowOff>
    </xdr:from>
    <xdr:to>
      <xdr:col>4</xdr:col>
      <xdr:colOff>635635</xdr:colOff>
      <xdr:row>125</xdr:row>
      <xdr:rowOff>566420</xdr:rowOff>
    </xdr:to>
    <xdr:pic>
      <xdr:nvPicPr>
        <xdr:cNvPr id="601" name="ID_434A3388F9D140C6AA7B035B8CB3C506"/>
        <xdr:cNvPicPr>
          <a:picLocks noChangeAspect="1"/>
        </xdr:cNvPicPr>
      </xdr:nvPicPr>
      <xdr:blipFill>
        <a:blip r:embed="rId393"/>
        <a:stretch>
          <a:fillRect/>
        </a:stretch>
      </xdr:blipFill>
      <xdr:spPr>
        <a:xfrm>
          <a:off x="7128510" y="92823030"/>
          <a:ext cx="325120" cy="434340"/>
        </a:xfrm>
        <a:prstGeom prst="rect">
          <a:avLst/>
        </a:prstGeom>
        <a:noFill/>
        <a:ln w="9525">
          <a:noFill/>
        </a:ln>
      </xdr:spPr>
    </xdr:pic>
    <xdr:clientData/>
  </xdr:twoCellAnchor>
  <xdr:twoCellAnchor editAs="oneCell">
    <xdr:from>
      <xdr:col>4</xdr:col>
      <xdr:colOff>304800</xdr:colOff>
      <xdr:row>126</xdr:row>
      <xdr:rowOff>70485</xdr:rowOff>
    </xdr:from>
    <xdr:to>
      <xdr:col>4</xdr:col>
      <xdr:colOff>784225</xdr:colOff>
      <xdr:row>126</xdr:row>
      <xdr:rowOff>710565</xdr:rowOff>
    </xdr:to>
    <xdr:pic>
      <xdr:nvPicPr>
        <xdr:cNvPr id="602" name="ID_5CE8DAC89AB945BA95ED344E3B92DD80"/>
        <xdr:cNvPicPr>
          <a:picLocks noChangeAspect="1"/>
        </xdr:cNvPicPr>
      </xdr:nvPicPr>
      <xdr:blipFill>
        <a:blip r:embed="rId394"/>
        <a:stretch>
          <a:fillRect/>
        </a:stretch>
      </xdr:blipFill>
      <xdr:spPr>
        <a:xfrm>
          <a:off x="7122795" y="93523435"/>
          <a:ext cx="479425" cy="640080"/>
        </a:xfrm>
        <a:prstGeom prst="rect">
          <a:avLst/>
        </a:prstGeom>
        <a:noFill/>
        <a:ln w="9525">
          <a:noFill/>
        </a:ln>
      </xdr:spPr>
    </xdr:pic>
    <xdr:clientData/>
  </xdr:twoCellAnchor>
  <xdr:twoCellAnchor editAs="oneCell">
    <xdr:from>
      <xdr:col>4</xdr:col>
      <xdr:colOff>377190</xdr:colOff>
      <xdr:row>127</xdr:row>
      <xdr:rowOff>78105</xdr:rowOff>
    </xdr:from>
    <xdr:to>
      <xdr:col>4</xdr:col>
      <xdr:colOff>795655</xdr:colOff>
      <xdr:row>127</xdr:row>
      <xdr:rowOff>636905</xdr:rowOff>
    </xdr:to>
    <xdr:pic>
      <xdr:nvPicPr>
        <xdr:cNvPr id="603" name="ID_2E4A8B58CB244E53A370FBC1285E34CE"/>
        <xdr:cNvPicPr>
          <a:picLocks noChangeAspect="1"/>
        </xdr:cNvPicPr>
      </xdr:nvPicPr>
      <xdr:blipFill>
        <a:blip r:embed="rId395"/>
        <a:stretch>
          <a:fillRect/>
        </a:stretch>
      </xdr:blipFill>
      <xdr:spPr>
        <a:xfrm>
          <a:off x="7195185" y="94293055"/>
          <a:ext cx="418465" cy="558800"/>
        </a:xfrm>
        <a:prstGeom prst="rect">
          <a:avLst/>
        </a:prstGeom>
        <a:noFill/>
        <a:ln w="9525">
          <a:noFill/>
        </a:ln>
      </xdr:spPr>
    </xdr:pic>
    <xdr:clientData/>
  </xdr:twoCellAnchor>
  <xdr:twoCellAnchor editAs="oneCell">
    <xdr:from>
      <xdr:col>4</xdr:col>
      <xdr:colOff>328295</xdr:colOff>
      <xdr:row>128</xdr:row>
      <xdr:rowOff>110490</xdr:rowOff>
    </xdr:from>
    <xdr:to>
      <xdr:col>4</xdr:col>
      <xdr:colOff>772160</xdr:colOff>
      <xdr:row>128</xdr:row>
      <xdr:rowOff>702945</xdr:rowOff>
    </xdr:to>
    <xdr:pic>
      <xdr:nvPicPr>
        <xdr:cNvPr id="604" name="ID_D64F48F412744EEBB62EEAF54E6D33CE"/>
        <xdr:cNvPicPr>
          <a:picLocks noChangeAspect="1"/>
        </xdr:cNvPicPr>
      </xdr:nvPicPr>
      <xdr:blipFill>
        <a:blip r:embed="rId396"/>
        <a:stretch>
          <a:fillRect/>
        </a:stretch>
      </xdr:blipFill>
      <xdr:spPr>
        <a:xfrm>
          <a:off x="7146290" y="95087440"/>
          <a:ext cx="443865" cy="592455"/>
        </a:xfrm>
        <a:prstGeom prst="rect">
          <a:avLst/>
        </a:prstGeom>
        <a:noFill/>
        <a:ln w="9525">
          <a:noFill/>
        </a:ln>
      </xdr:spPr>
    </xdr:pic>
    <xdr:clientData/>
  </xdr:twoCellAnchor>
  <xdr:twoCellAnchor editAs="oneCell">
    <xdr:from>
      <xdr:col>4</xdr:col>
      <xdr:colOff>356235</xdr:colOff>
      <xdr:row>129</xdr:row>
      <xdr:rowOff>236220</xdr:rowOff>
    </xdr:from>
    <xdr:to>
      <xdr:col>4</xdr:col>
      <xdr:colOff>668020</xdr:colOff>
      <xdr:row>129</xdr:row>
      <xdr:rowOff>650875</xdr:rowOff>
    </xdr:to>
    <xdr:pic>
      <xdr:nvPicPr>
        <xdr:cNvPr id="605" name="图片 604"/>
        <xdr:cNvPicPr>
          <a:picLocks noChangeAspect="1"/>
        </xdr:cNvPicPr>
      </xdr:nvPicPr>
      <xdr:blipFill>
        <a:blip r:embed="rId397"/>
        <a:stretch>
          <a:fillRect/>
        </a:stretch>
      </xdr:blipFill>
      <xdr:spPr>
        <a:xfrm>
          <a:off x="7174230" y="95975170"/>
          <a:ext cx="311785" cy="414655"/>
        </a:xfrm>
        <a:prstGeom prst="rect">
          <a:avLst/>
        </a:prstGeom>
      </xdr:spPr>
    </xdr:pic>
    <xdr:clientData/>
  </xdr:twoCellAnchor>
  <xdr:twoCellAnchor editAs="oneCell">
    <xdr:from>
      <xdr:col>4</xdr:col>
      <xdr:colOff>423545</xdr:colOff>
      <xdr:row>130</xdr:row>
      <xdr:rowOff>130810</xdr:rowOff>
    </xdr:from>
    <xdr:to>
      <xdr:col>4</xdr:col>
      <xdr:colOff>635635</xdr:colOff>
      <xdr:row>130</xdr:row>
      <xdr:rowOff>600075</xdr:rowOff>
    </xdr:to>
    <xdr:pic>
      <xdr:nvPicPr>
        <xdr:cNvPr id="606" name="图片 605"/>
        <xdr:cNvPicPr>
          <a:picLocks noChangeAspect="1"/>
        </xdr:cNvPicPr>
      </xdr:nvPicPr>
      <xdr:blipFill>
        <a:blip r:embed="rId398"/>
        <a:stretch>
          <a:fillRect/>
        </a:stretch>
      </xdr:blipFill>
      <xdr:spPr>
        <a:xfrm>
          <a:off x="7241540" y="96631760"/>
          <a:ext cx="212090" cy="469265"/>
        </a:xfrm>
        <a:prstGeom prst="rect">
          <a:avLst/>
        </a:prstGeom>
      </xdr:spPr>
    </xdr:pic>
    <xdr:clientData/>
  </xdr:twoCellAnchor>
  <xdr:twoCellAnchor editAs="oneCell">
    <xdr:from>
      <xdr:col>4</xdr:col>
      <xdr:colOff>387985</xdr:colOff>
      <xdr:row>131</xdr:row>
      <xdr:rowOff>40640</xdr:rowOff>
    </xdr:from>
    <xdr:to>
      <xdr:col>4</xdr:col>
      <xdr:colOff>676275</xdr:colOff>
      <xdr:row>131</xdr:row>
      <xdr:rowOff>678815</xdr:rowOff>
    </xdr:to>
    <xdr:pic>
      <xdr:nvPicPr>
        <xdr:cNvPr id="607" name="图片 606"/>
        <xdr:cNvPicPr>
          <a:picLocks noChangeAspect="1"/>
        </xdr:cNvPicPr>
      </xdr:nvPicPr>
      <xdr:blipFill>
        <a:blip r:embed="rId399"/>
        <a:stretch>
          <a:fillRect/>
        </a:stretch>
      </xdr:blipFill>
      <xdr:spPr>
        <a:xfrm>
          <a:off x="7205980" y="97303590"/>
          <a:ext cx="288290" cy="638175"/>
        </a:xfrm>
        <a:prstGeom prst="rect">
          <a:avLst/>
        </a:prstGeom>
      </xdr:spPr>
    </xdr:pic>
    <xdr:clientData/>
  </xdr:twoCellAnchor>
  <xdr:twoCellAnchor editAs="oneCell">
    <xdr:from>
      <xdr:col>4</xdr:col>
      <xdr:colOff>379730</xdr:colOff>
      <xdr:row>132</xdr:row>
      <xdr:rowOff>125730</xdr:rowOff>
    </xdr:from>
    <xdr:to>
      <xdr:col>4</xdr:col>
      <xdr:colOff>748030</xdr:colOff>
      <xdr:row>132</xdr:row>
      <xdr:rowOff>617855</xdr:rowOff>
    </xdr:to>
    <xdr:pic>
      <xdr:nvPicPr>
        <xdr:cNvPr id="608" name="图片 607"/>
        <xdr:cNvPicPr>
          <a:picLocks noChangeAspect="1"/>
        </xdr:cNvPicPr>
      </xdr:nvPicPr>
      <xdr:blipFill>
        <a:blip r:embed="rId400"/>
        <a:stretch>
          <a:fillRect/>
        </a:stretch>
      </xdr:blipFill>
      <xdr:spPr>
        <a:xfrm>
          <a:off x="7197725" y="98150680"/>
          <a:ext cx="368300" cy="492125"/>
        </a:xfrm>
        <a:prstGeom prst="rect">
          <a:avLst/>
        </a:prstGeom>
      </xdr:spPr>
    </xdr:pic>
    <xdr:clientData/>
  </xdr:twoCellAnchor>
  <xdr:twoCellAnchor editAs="oneCell">
    <xdr:from>
      <xdr:col>4</xdr:col>
      <xdr:colOff>283210</xdr:colOff>
      <xdr:row>133</xdr:row>
      <xdr:rowOff>132715</xdr:rowOff>
    </xdr:from>
    <xdr:to>
      <xdr:col>4</xdr:col>
      <xdr:colOff>771525</xdr:colOff>
      <xdr:row>133</xdr:row>
      <xdr:rowOff>621030</xdr:rowOff>
    </xdr:to>
    <xdr:pic>
      <xdr:nvPicPr>
        <xdr:cNvPr id="609" name="图片 608"/>
        <xdr:cNvPicPr>
          <a:picLocks noChangeAspect="1"/>
        </xdr:cNvPicPr>
      </xdr:nvPicPr>
      <xdr:blipFill>
        <a:blip r:embed="rId401"/>
        <a:stretch>
          <a:fillRect/>
        </a:stretch>
      </xdr:blipFill>
      <xdr:spPr>
        <a:xfrm>
          <a:off x="7101205" y="98919665"/>
          <a:ext cx="488315" cy="488315"/>
        </a:xfrm>
        <a:prstGeom prst="rect">
          <a:avLst/>
        </a:prstGeom>
      </xdr:spPr>
    </xdr:pic>
    <xdr:clientData/>
  </xdr:twoCellAnchor>
  <xdr:twoCellAnchor editAs="oneCell">
    <xdr:from>
      <xdr:col>4</xdr:col>
      <xdr:colOff>157480</xdr:colOff>
      <xdr:row>134</xdr:row>
      <xdr:rowOff>239395</xdr:rowOff>
    </xdr:from>
    <xdr:to>
      <xdr:col>4</xdr:col>
      <xdr:colOff>840105</xdr:colOff>
      <xdr:row>134</xdr:row>
      <xdr:rowOff>622935</xdr:rowOff>
    </xdr:to>
    <xdr:pic>
      <xdr:nvPicPr>
        <xdr:cNvPr id="610" name="图片 609"/>
        <xdr:cNvPicPr>
          <a:picLocks noChangeAspect="1"/>
        </xdr:cNvPicPr>
      </xdr:nvPicPr>
      <xdr:blipFill>
        <a:blip r:embed="rId402"/>
        <a:stretch>
          <a:fillRect/>
        </a:stretch>
      </xdr:blipFill>
      <xdr:spPr>
        <a:xfrm>
          <a:off x="6975475" y="99788345"/>
          <a:ext cx="682625" cy="383540"/>
        </a:xfrm>
        <a:prstGeom prst="rect">
          <a:avLst/>
        </a:prstGeom>
      </xdr:spPr>
    </xdr:pic>
    <xdr:clientData/>
  </xdr:twoCellAnchor>
  <xdr:twoCellAnchor editAs="oneCell">
    <xdr:from>
      <xdr:col>4</xdr:col>
      <xdr:colOff>241935</xdr:colOff>
      <xdr:row>135</xdr:row>
      <xdr:rowOff>163830</xdr:rowOff>
    </xdr:from>
    <xdr:to>
      <xdr:col>4</xdr:col>
      <xdr:colOff>722630</xdr:colOff>
      <xdr:row>135</xdr:row>
      <xdr:rowOff>535940</xdr:rowOff>
    </xdr:to>
    <xdr:pic>
      <xdr:nvPicPr>
        <xdr:cNvPr id="611" name="图片 610"/>
        <xdr:cNvPicPr>
          <a:picLocks noChangeAspect="1"/>
        </xdr:cNvPicPr>
      </xdr:nvPicPr>
      <xdr:blipFill>
        <a:blip r:embed="rId403"/>
        <a:stretch>
          <a:fillRect/>
        </a:stretch>
      </xdr:blipFill>
      <xdr:spPr>
        <a:xfrm>
          <a:off x="7059930" y="100474780"/>
          <a:ext cx="480695" cy="372110"/>
        </a:xfrm>
        <a:prstGeom prst="rect">
          <a:avLst/>
        </a:prstGeom>
        <a:noFill/>
        <a:ln w="9525">
          <a:noFill/>
        </a:ln>
      </xdr:spPr>
    </xdr:pic>
    <xdr:clientData/>
  </xdr:twoCellAnchor>
  <xdr:twoCellAnchor editAs="oneCell">
    <xdr:from>
      <xdr:col>4</xdr:col>
      <xdr:colOff>252730</xdr:colOff>
      <xdr:row>136</xdr:row>
      <xdr:rowOff>130175</xdr:rowOff>
    </xdr:from>
    <xdr:to>
      <xdr:col>4</xdr:col>
      <xdr:colOff>703580</xdr:colOff>
      <xdr:row>136</xdr:row>
      <xdr:rowOff>680720</xdr:rowOff>
    </xdr:to>
    <xdr:pic>
      <xdr:nvPicPr>
        <xdr:cNvPr id="612" name="图片 611"/>
        <xdr:cNvPicPr>
          <a:picLocks noChangeAspect="1"/>
        </xdr:cNvPicPr>
      </xdr:nvPicPr>
      <xdr:blipFill>
        <a:blip r:embed="rId404"/>
        <a:stretch>
          <a:fillRect/>
        </a:stretch>
      </xdr:blipFill>
      <xdr:spPr>
        <a:xfrm>
          <a:off x="7070725" y="101203125"/>
          <a:ext cx="450850" cy="550545"/>
        </a:xfrm>
        <a:prstGeom prst="rect">
          <a:avLst/>
        </a:prstGeom>
        <a:noFill/>
        <a:ln w="9525">
          <a:noFill/>
        </a:ln>
      </xdr:spPr>
    </xdr:pic>
    <xdr:clientData/>
  </xdr:twoCellAnchor>
  <xdr:twoCellAnchor editAs="oneCell">
    <xdr:from>
      <xdr:col>4</xdr:col>
      <xdr:colOff>379730</xdr:colOff>
      <xdr:row>122</xdr:row>
      <xdr:rowOff>219075</xdr:rowOff>
    </xdr:from>
    <xdr:to>
      <xdr:col>4</xdr:col>
      <xdr:colOff>571500</xdr:colOff>
      <xdr:row>122</xdr:row>
      <xdr:rowOff>627380</xdr:rowOff>
    </xdr:to>
    <xdr:pic>
      <xdr:nvPicPr>
        <xdr:cNvPr id="613" name="图片 612"/>
        <xdr:cNvPicPr>
          <a:picLocks noChangeAspect="1"/>
        </xdr:cNvPicPr>
      </xdr:nvPicPr>
      <xdr:blipFill>
        <a:blip r:embed="rId405"/>
        <a:stretch>
          <a:fillRect/>
        </a:stretch>
      </xdr:blipFill>
      <xdr:spPr>
        <a:xfrm>
          <a:off x="7197725" y="90624025"/>
          <a:ext cx="191770" cy="408305"/>
        </a:xfrm>
        <a:prstGeom prst="rect">
          <a:avLst/>
        </a:prstGeom>
      </xdr:spPr>
    </xdr:pic>
    <xdr:clientData/>
  </xdr:twoCellAnchor>
  <xdr:twoCellAnchor editAs="oneCell">
    <xdr:from>
      <xdr:col>4</xdr:col>
      <xdr:colOff>399415</xdr:colOff>
      <xdr:row>123</xdr:row>
      <xdr:rowOff>196215</xdr:rowOff>
    </xdr:from>
    <xdr:to>
      <xdr:col>4</xdr:col>
      <xdr:colOff>586105</xdr:colOff>
      <xdr:row>123</xdr:row>
      <xdr:rowOff>660400</xdr:rowOff>
    </xdr:to>
    <xdr:pic>
      <xdr:nvPicPr>
        <xdr:cNvPr id="614" name="图片 613"/>
        <xdr:cNvPicPr>
          <a:picLocks noChangeAspect="1"/>
        </xdr:cNvPicPr>
      </xdr:nvPicPr>
      <xdr:blipFill>
        <a:blip r:embed="rId406"/>
        <a:stretch>
          <a:fillRect/>
        </a:stretch>
      </xdr:blipFill>
      <xdr:spPr>
        <a:xfrm>
          <a:off x="7217410" y="91363165"/>
          <a:ext cx="186690" cy="464185"/>
        </a:xfrm>
        <a:prstGeom prst="rect">
          <a:avLst/>
        </a:prstGeom>
      </xdr:spPr>
    </xdr:pic>
    <xdr:clientData/>
  </xdr:twoCellAnchor>
  <xdr:twoCellAnchor editAs="oneCell">
    <xdr:from>
      <xdr:col>4</xdr:col>
      <xdr:colOff>104775</xdr:colOff>
      <xdr:row>837</xdr:row>
      <xdr:rowOff>162560</xdr:rowOff>
    </xdr:from>
    <xdr:to>
      <xdr:col>4</xdr:col>
      <xdr:colOff>990600</xdr:colOff>
      <xdr:row>837</xdr:row>
      <xdr:rowOff>652145</xdr:rowOff>
    </xdr:to>
    <xdr:pic>
      <xdr:nvPicPr>
        <xdr:cNvPr id="615" name="ID_F253277B9C2140E4BBFE521D6FA1324F"/>
        <xdr:cNvPicPr>
          <a:picLocks noChangeAspect="1"/>
        </xdr:cNvPicPr>
      </xdr:nvPicPr>
      <xdr:blipFill>
        <a:blip r:embed="rId407"/>
        <a:stretch>
          <a:fillRect/>
        </a:stretch>
      </xdr:blipFill>
      <xdr:spPr>
        <a:xfrm>
          <a:off x="6922770" y="635397510"/>
          <a:ext cx="885825" cy="489585"/>
        </a:xfrm>
        <a:prstGeom prst="rect">
          <a:avLst/>
        </a:prstGeom>
        <a:noFill/>
        <a:ln w="9525">
          <a:noFill/>
        </a:ln>
      </xdr:spPr>
    </xdr:pic>
    <xdr:clientData/>
  </xdr:twoCellAnchor>
  <xdr:twoCellAnchor editAs="oneCell">
    <xdr:from>
      <xdr:col>4</xdr:col>
      <xdr:colOff>146685</xdr:colOff>
      <xdr:row>865</xdr:row>
      <xdr:rowOff>54610</xdr:rowOff>
    </xdr:from>
    <xdr:to>
      <xdr:col>4</xdr:col>
      <xdr:colOff>873760</xdr:colOff>
      <xdr:row>865</xdr:row>
      <xdr:rowOff>655320</xdr:rowOff>
    </xdr:to>
    <xdr:pic>
      <xdr:nvPicPr>
        <xdr:cNvPr id="616" name="ID_607C9C70B897485FBF5C760D9FD1842F"/>
        <xdr:cNvPicPr>
          <a:picLocks noChangeAspect="1"/>
        </xdr:cNvPicPr>
      </xdr:nvPicPr>
      <xdr:blipFill>
        <a:blip r:embed="rId408"/>
        <a:stretch>
          <a:fillRect/>
        </a:stretch>
      </xdr:blipFill>
      <xdr:spPr>
        <a:xfrm>
          <a:off x="6964680" y="657400260"/>
          <a:ext cx="727075" cy="600710"/>
        </a:xfrm>
        <a:prstGeom prst="rect">
          <a:avLst/>
        </a:prstGeom>
        <a:noFill/>
        <a:ln w="9525">
          <a:noFill/>
        </a:ln>
      </xdr:spPr>
    </xdr:pic>
    <xdr:clientData/>
  </xdr:twoCellAnchor>
  <xdr:twoCellAnchor editAs="oneCell">
    <xdr:from>
      <xdr:col>4</xdr:col>
      <xdr:colOff>259080</xdr:colOff>
      <xdr:row>861</xdr:row>
      <xdr:rowOff>98425</xdr:rowOff>
    </xdr:from>
    <xdr:to>
      <xdr:col>4</xdr:col>
      <xdr:colOff>817880</xdr:colOff>
      <xdr:row>861</xdr:row>
      <xdr:rowOff>723900</xdr:rowOff>
    </xdr:to>
    <xdr:pic>
      <xdr:nvPicPr>
        <xdr:cNvPr id="617" name="ID_23BF19F8B1A848C9AC1C63816880EBE6"/>
        <xdr:cNvPicPr>
          <a:picLocks noChangeAspect="1"/>
        </xdr:cNvPicPr>
      </xdr:nvPicPr>
      <xdr:blipFill>
        <a:blip r:embed="rId409"/>
        <a:stretch>
          <a:fillRect/>
        </a:stretch>
      </xdr:blipFill>
      <xdr:spPr>
        <a:xfrm>
          <a:off x="7077075" y="653621375"/>
          <a:ext cx="558800" cy="625475"/>
        </a:xfrm>
        <a:prstGeom prst="rect">
          <a:avLst/>
        </a:prstGeom>
        <a:noFill/>
        <a:ln w="9525">
          <a:noFill/>
        </a:ln>
      </xdr:spPr>
    </xdr:pic>
    <xdr:clientData/>
  </xdr:twoCellAnchor>
  <xdr:twoCellAnchor editAs="oneCell">
    <xdr:from>
      <xdr:col>4</xdr:col>
      <xdr:colOff>241300</xdr:colOff>
      <xdr:row>860</xdr:row>
      <xdr:rowOff>113665</xdr:rowOff>
    </xdr:from>
    <xdr:to>
      <xdr:col>4</xdr:col>
      <xdr:colOff>779145</xdr:colOff>
      <xdr:row>860</xdr:row>
      <xdr:rowOff>746760</xdr:rowOff>
    </xdr:to>
    <xdr:pic>
      <xdr:nvPicPr>
        <xdr:cNvPr id="618" name="ID_409EFAC44A0A475EA0FBA64AE3B8313E"/>
        <xdr:cNvPicPr>
          <a:picLocks noChangeAspect="1"/>
        </xdr:cNvPicPr>
      </xdr:nvPicPr>
      <xdr:blipFill>
        <a:blip r:embed="rId410"/>
        <a:stretch>
          <a:fillRect/>
        </a:stretch>
      </xdr:blipFill>
      <xdr:spPr>
        <a:xfrm>
          <a:off x="7059295" y="652874615"/>
          <a:ext cx="537845" cy="633095"/>
        </a:xfrm>
        <a:prstGeom prst="rect">
          <a:avLst/>
        </a:prstGeom>
        <a:noFill/>
        <a:ln w="9525">
          <a:noFill/>
        </a:ln>
      </xdr:spPr>
    </xdr:pic>
    <xdr:clientData/>
  </xdr:twoCellAnchor>
  <xdr:twoCellAnchor editAs="oneCell">
    <xdr:from>
      <xdr:col>4</xdr:col>
      <xdr:colOff>90170</xdr:colOff>
      <xdr:row>862</xdr:row>
      <xdr:rowOff>304165</xdr:rowOff>
    </xdr:from>
    <xdr:to>
      <xdr:col>4</xdr:col>
      <xdr:colOff>975360</xdr:colOff>
      <xdr:row>862</xdr:row>
      <xdr:rowOff>937260</xdr:rowOff>
    </xdr:to>
    <xdr:pic>
      <xdr:nvPicPr>
        <xdr:cNvPr id="619" name="ID_7233429900E94C8E94A64228A83A6FF3" descr="方形茶台架2"/>
        <xdr:cNvPicPr>
          <a:picLocks noChangeAspect="1"/>
        </xdr:cNvPicPr>
      </xdr:nvPicPr>
      <xdr:blipFill>
        <a:blip r:embed="rId411"/>
        <a:stretch>
          <a:fillRect/>
        </a:stretch>
      </xdr:blipFill>
      <xdr:spPr>
        <a:xfrm>
          <a:off x="6908165" y="654589115"/>
          <a:ext cx="885190" cy="633095"/>
        </a:xfrm>
        <a:prstGeom prst="rect">
          <a:avLst/>
        </a:prstGeom>
      </xdr:spPr>
    </xdr:pic>
    <xdr:clientData/>
  </xdr:twoCellAnchor>
  <xdr:twoCellAnchor editAs="oneCell">
    <xdr:from>
      <xdr:col>4</xdr:col>
      <xdr:colOff>365760</xdr:colOff>
      <xdr:row>32</xdr:row>
      <xdr:rowOff>68580</xdr:rowOff>
    </xdr:from>
    <xdr:to>
      <xdr:col>4</xdr:col>
      <xdr:colOff>775970</xdr:colOff>
      <xdr:row>32</xdr:row>
      <xdr:rowOff>697865</xdr:rowOff>
    </xdr:to>
    <xdr:pic>
      <xdr:nvPicPr>
        <xdr:cNvPr id="620" name="图片 619"/>
        <xdr:cNvPicPr>
          <a:picLocks noChangeAspect="1"/>
        </xdr:cNvPicPr>
      </xdr:nvPicPr>
      <xdr:blipFill>
        <a:blip r:embed="rId412"/>
        <a:stretch>
          <a:fillRect/>
        </a:stretch>
      </xdr:blipFill>
      <xdr:spPr>
        <a:xfrm>
          <a:off x="7183755" y="21893530"/>
          <a:ext cx="410210" cy="629285"/>
        </a:xfrm>
        <a:prstGeom prst="rect">
          <a:avLst/>
        </a:prstGeom>
        <a:noFill/>
        <a:ln w="9525">
          <a:noFill/>
        </a:ln>
      </xdr:spPr>
    </xdr:pic>
    <xdr:clientData/>
  </xdr:twoCellAnchor>
  <xdr:twoCellAnchor editAs="oneCell">
    <xdr:from>
      <xdr:col>4</xdr:col>
      <xdr:colOff>375285</xdr:colOff>
      <xdr:row>10</xdr:row>
      <xdr:rowOff>85725</xdr:rowOff>
    </xdr:from>
    <xdr:to>
      <xdr:col>4</xdr:col>
      <xdr:colOff>757555</xdr:colOff>
      <xdr:row>10</xdr:row>
      <xdr:rowOff>683260</xdr:rowOff>
    </xdr:to>
    <xdr:pic>
      <xdr:nvPicPr>
        <xdr:cNvPr id="621" name="图片 620"/>
        <xdr:cNvPicPr>
          <a:picLocks noChangeAspect="1"/>
        </xdr:cNvPicPr>
      </xdr:nvPicPr>
      <xdr:blipFill>
        <a:blip r:embed="rId413"/>
        <a:stretch>
          <a:fillRect/>
        </a:stretch>
      </xdr:blipFill>
      <xdr:spPr>
        <a:xfrm>
          <a:off x="7193280" y="5146675"/>
          <a:ext cx="382270" cy="597535"/>
        </a:xfrm>
        <a:prstGeom prst="rect">
          <a:avLst/>
        </a:prstGeom>
        <a:noFill/>
        <a:ln w="9525">
          <a:noFill/>
        </a:ln>
      </xdr:spPr>
    </xdr:pic>
    <xdr:clientData/>
  </xdr:twoCellAnchor>
  <xdr:twoCellAnchor>
    <xdr:from>
      <xdr:col>4</xdr:col>
      <xdr:colOff>50800</xdr:colOff>
      <xdr:row>5</xdr:row>
      <xdr:rowOff>53340</xdr:rowOff>
    </xdr:from>
    <xdr:to>
      <xdr:col>4</xdr:col>
      <xdr:colOff>502285</xdr:colOff>
      <xdr:row>5</xdr:row>
      <xdr:rowOff>440690</xdr:rowOff>
    </xdr:to>
    <xdr:pic>
      <xdr:nvPicPr>
        <xdr:cNvPr id="622" name="Picture 12"/>
        <xdr:cNvPicPr>
          <a:picLocks noChangeAspect="1"/>
        </xdr:cNvPicPr>
      </xdr:nvPicPr>
      <xdr:blipFill>
        <a:blip r:embed="rId414"/>
        <a:stretch>
          <a:fillRect/>
        </a:stretch>
      </xdr:blipFill>
      <xdr:spPr>
        <a:xfrm>
          <a:off x="6868795" y="1304290"/>
          <a:ext cx="451485" cy="387350"/>
        </a:xfrm>
        <a:prstGeom prst="rect">
          <a:avLst/>
        </a:prstGeom>
        <a:noFill/>
        <a:ln w="9525">
          <a:noFill/>
        </a:ln>
      </xdr:spPr>
    </xdr:pic>
    <xdr:clientData/>
  </xdr:twoCellAnchor>
  <xdr:twoCellAnchor>
    <xdr:from>
      <xdr:col>4</xdr:col>
      <xdr:colOff>448945</xdr:colOff>
      <xdr:row>5</xdr:row>
      <xdr:rowOff>210185</xdr:rowOff>
    </xdr:from>
    <xdr:to>
      <xdr:col>4</xdr:col>
      <xdr:colOff>1026795</xdr:colOff>
      <xdr:row>5</xdr:row>
      <xdr:rowOff>721995</xdr:rowOff>
    </xdr:to>
    <xdr:pic>
      <xdr:nvPicPr>
        <xdr:cNvPr id="623" name="Picture 13"/>
        <xdr:cNvPicPr>
          <a:picLocks noChangeAspect="1"/>
        </xdr:cNvPicPr>
      </xdr:nvPicPr>
      <xdr:blipFill>
        <a:blip r:embed="rId415"/>
        <a:stretch>
          <a:fillRect/>
        </a:stretch>
      </xdr:blipFill>
      <xdr:spPr>
        <a:xfrm>
          <a:off x="7266940" y="1461135"/>
          <a:ext cx="577850" cy="511810"/>
        </a:xfrm>
        <a:prstGeom prst="rect">
          <a:avLst/>
        </a:prstGeom>
        <a:noFill/>
        <a:ln w="9525">
          <a:noFill/>
        </a:ln>
      </xdr:spPr>
    </xdr:pic>
    <xdr:clientData/>
  </xdr:twoCellAnchor>
  <xdr:twoCellAnchor>
    <xdr:from>
      <xdr:col>4</xdr:col>
      <xdr:colOff>167005</xdr:colOff>
      <xdr:row>6</xdr:row>
      <xdr:rowOff>112395</xdr:rowOff>
    </xdr:from>
    <xdr:to>
      <xdr:col>4</xdr:col>
      <xdr:colOff>911860</xdr:colOff>
      <xdr:row>6</xdr:row>
      <xdr:rowOff>636905</xdr:rowOff>
    </xdr:to>
    <xdr:pic>
      <xdr:nvPicPr>
        <xdr:cNvPr id="624" name="Picture 36"/>
        <xdr:cNvPicPr>
          <a:picLocks noChangeAspect="1"/>
        </xdr:cNvPicPr>
      </xdr:nvPicPr>
      <xdr:blipFill>
        <a:blip r:embed="rId416"/>
        <a:stretch>
          <a:fillRect/>
        </a:stretch>
      </xdr:blipFill>
      <xdr:spPr>
        <a:xfrm>
          <a:off x="6985000" y="2125345"/>
          <a:ext cx="744855" cy="524510"/>
        </a:xfrm>
        <a:prstGeom prst="rect">
          <a:avLst/>
        </a:prstGeom>
        <a:noFill/>
        <a:ln w="9525">
          <a:noFill/>
        </a:ln>
      </xdr:spPr>
    </xdr:pic>
    <xdr:clientData/>
  </xdr:twoCellAnchor>
  <xdr:twoCellAnchor editAs="oneCell">
    <xdr:from>
      <xdr:col>4</xdr:col>
      <xdr:colOff>131762</xdr:colOff>
      <xdr:row>7</xdr:row>
      <xdr:rowOff>229552</xdr:rowOff>
    </xdr:from>
    <xdr:to>
      <xdr:col>4</xdr:col>
      <xdr:colOff>1043622</xdr:colOff>
      <xdr:row>7</xdr:row>
      <xdr:rowOff>477837</xdr:rowOff>
    </xdr:to>
    <xdr:pic>
      <xdr:nvPicPr>
        <xdr:cNvPr id="625" name="图片 18" descr="c1545fba28f154e3b571b456b03044f"/>
        <xdr:cNvPicPr>
          <a:picLocks noChangeAspect="1"/>
        </xdr:cNvPicPr>
      </xdr:nvPicPr>
      <xdr:blipFill>
        <a:blip r:embed="rId417"/>
        <a:stretch>
          <a:fillRect/>
        </a:stretch>
      </xdr:blipFill>
      <xdr:spPr>
        <a:xfrm rot="-5400000">
          <a:off x="7280910" y="2672080"/>
          <a:ext cx="248285" cy="911860"/>
        </a:xfrm>
        <a:prstGeom prst="rect">
          <a:avLst/>
        </a:prstGeom>
        <a:noFill/>
        <a:ln w="9525">
          <a:noFill/>
        </a:ln>
      </xdr:spPr>
    </xdr:pic>
    <xdr:clientData/>
  </xdr:twoCellAnchor>
  <xdr:twoCellAnchor editAs="oneCell">
    <xdr:from>
      <xdr:col>4</xdr:col>
      <xdr:colOff>59055</xdr:colOff>
      <xdr:row>9</xdr:row>
      <xdr:rowOff>222885</xdr:rowOff>
    </xdr:from>
    <xdr:to>
      <xdr:col>4</xdr:col>
      <xdr:colOff>943610</xdr:colOff>
      <xdr:row>9</xdr:row>
      <xdr:rowOff>490220</xdr:rowOff>
    </xdr:to>
    <xdr:pic>
      <xdr:nvPicPr>
        <xdr:cNvPr id="626" name="图片 15" descr="a9668e984ed0b8b874f1b775d42be12"/>
        <xdr:cNvPicPr>
          <a:picLocks noChangeAspect="1"/>
        </xdr:cNvPicPr>
      </xdr:nvPicPr>
      <xdr:blipFill>
        <a:blip r:embed="rId418"/>
        <a:stretch>
          <a:fillRect/>
        </a:stretch>
      </xdr:blipFill>
      <xdr:spPr>
        <a:xfrm rot="-5400000">
          <a:off x="7185660" y="4213225"/>
          <a:ext cx="267335" cy="884555"/>
        </a:xfrm>
        <a:prstGeom prst="rect">
          <a:avLst/>
        </a:prstGeom>
        <a:noFill/>
        <a:ln w="9525">
          <a:noFill/>
        </a:ln>
      </xdr:spPr>
    </xdr:pic>
    <xdr:clientData/>
  </xdr:twoCellAnchor>
  <xdr:twoCellAnchor editAs="oneCell">
    <xdr:from>
      <xdr:col>4</xdr:col>
      <xdr:colOff>106680</xdr:colOff>
      <xdr:row>16</xdr:row>
      <xdr:rowOff>194310</xdr:rowOff>
    </xdr:from>
    <xdr:to>
      <xdr:col>4</xdr:col>
      <xdr:colOff>838200</xdr:colOff>
      <xdr:row>16</xdr:row>
      <xdr:rowOff>537210</xdr:rowOff>
    </xdr:to>
    <xdr:pic>
      <xdr:nvPicPr>
        <xdr:cNvPr id="627" name="图片 626"/>
        <xdr:cNvPicPr>
          <a:picLocks noChangeAspect="1"/>
        </xdr:cNvPicPr>
      </xdr:nvPicPr>
      <xdr:blipFill>
        <a:blip r:embed="rId419"/>
        <a:stretch>
          <a:fillRect/>
        </a:stretch>
      </xdr:blipFill>
      <xdr:spPr>
        <a:xfrm>
          <a:off x="6924675" y="9827260"/>
          <a:ext cx="731520" cy="342900"/>
        </a:xfrm>
        <a:prstGeom prst="rect">
          <a:avLst/>
        </a:prstGeom>
        <a:noFill/>
        <a:ln w="9525">
          <a:noFill/>
        </a:ln>
      </xdr:spPr>
    </xdr:pic>
    <xdr:clientData/>
  </xdr:twoCellAnchor>
  <xdr:twoCellAnchor editAs="oneCell">
    <xdr:from>
      <xdr:col>4</xdr:col>
      <xdr:colOff>178435</xdr:colOff>
      <xdr:row>11</xdr:row>
      <xdr:rowOff>267970</xdr:rowOff>
    </xdr:from>
    <xdr:to>
      <xdr:col>4</xdr:col>
      <xdr:colOff>1042035</xdr:colOff>
      <xdr:row>11</xdr:row>
      <xdr:rowOff>455295</xdr:rowOff>
    </xdr:to>
    <xdr:pic>
      <xdr:nvPicPr>
        <xdr:cNvPr id="628" name="图片 627"/>
        <xdr:cNvPicPr>
          <a:picLocks noChangeAspect="1"/>
        </xdr:cNvPicPr>
      </xdr:nvPicPr>
      <xdr:blipFill>
        <a:blip r:embed="rId420"/>
        <a:stretch>
          <a:fillRect/>
        </a:stretch>
      </xdr:blipFill>
      <xdr:spPr>
        <a:xfrm>
          <a:off x="6996430" y="6090920"/>
          <a:ext cx="863600" cy="187325"/>
        </a:xfrm>
        <a:prstGeom prst="rect">
          <a:avLst/>
        </a:prstGeom>
        <a:noFill/>
        <a:ln w="9525">
          <a:noFill/>
        </a:ln>
      </xdr:spPr>
    </xdr:pic>
    <xdr:clientData/>
  </xdr:twoCellAnchor>
  <xdr:twoCellAnchor editAs="oneCell">
    <xdr:from>
      <xdr:col>4</xdr:col>
      <xdr:colOff>140970</xdr:colOff>
      <xdr:row>12</xdr:row>
      <xdr:rowOff>264795</xdr:rowOff>
    </xdr:from>
    <xdr:to>
      <xdr:col>4</xdr:col>
      <xdr:colOff>1151255</xdr:colOff>
      <xdr:row>12</xdr:row>
      <xdr:rowOff>507365</xdr:rowOff>
    </xdr:to>
    <xdr:pic>
      <xdr:nvPicPr>
        <xdr:cNvPr id="629" name="图片 628"/>
        <xdr:cNvPicPr>
          <a:picLocks noChangeAspect="1"/>
        </xdr:cNvPicPr>
      </xdr:nvPicPr>
      <xdr:blipFill>
        <a:blip r:embed="rId421"/>
        <a:stretch>
          <a:fillRect/>
        </a:stretch>
      </xdr:blipFill>
      <xdr:spPr>
        <a:xfrm>
          <a:off x="6958965" y="6849745"/>
          <a:ext cx="1010285" cy="242570"/>
        </a:xfrm>
        <a:prstGeom prst="rect">
          <a:avLst/>
        </a:prstGeom>
        <a:noFill/>
        <a:ln w="9525">
          <a:noFill/>
        </a:ln>
      </xdr:spPr>
    </xdr:pic>
    <xdr:clientData/>
  </xdr:twoCellAnchor>
  <xdr:twoCellAnchor editAs="oneCell">
    <xdr:from>
      <xdr:col>4</xdr:col>
      <xdr:colOff>85725</xdr:colOff>
      <xdr:row>13</xdr:row>
      <xdr:rowOff>240030</xdr:rowOff>
    </xdr:from>
    <xdr:to>
      <xdr:col>4</xdr:col>
      <xdr:colOff>1140460</xdr:colOff>
      <xdr:row>13</xdr:row>
      <xdr:rowOff>427355</xdr:rowOff>
    </xdr:to>
    <xdr:pic>
      <xdr:nvPicPr>
        <xdr:cNvPr id="630" name="图片 629"/>
        <xdr:cNvPicPr>
          <a:picLocks noChangeAspect="1"/>
        </xdr:cNvPicPr>
      </xdr:nvPicPr>
      <xdr:blipFill>
        <a:blip r:embed="rId420"/>
        <a:stretch>
          <a:fillRect/>
        </a:stretch>
      </xdr:blipFill>
      <xdr:spPr>
        <a:xfrm>
          <a:off x="6903720" y="7586980"/>
          <a:ext cx="1054735" cy="187325"/>
        </a:xfrm>
        <a:prstGeom prst="rect">
          <a:avLst/>
        </a:prstGeom>
        <a:noFill/>
        <a:ln w="9525">
          <a:noFill/>
        </a:ln>
      </xdr:spPr>
    </xdr:pic>
    <xdr:clientData/>
  </xdr:twoCellAnchor>
  <xdr:twoCellAnchor editAs="oneCell">
    <xdr:from>
      <xdr:col>4</xdr:col>
      <xdr:colOff>180975</xdr:colOff>
      <xdr:row>14</xdr:row>
      <xdr:rowOff>224790</xdr:rowOff>
    </xdr:from>
    <xdr:to>
      <xdr:col>5</xdr:col>
      <xdr:colOff>0</xdr:colOff>
      <xdr:row>14</xdr:row>
      <xdr:rowOff>467360</xdr:rowOff>
    </xdr:to>
    <xdr:pic>
      <xdr:nvPicPr>
        <xdr:cNvPr id="631" name="图片 630"/>
        <xdr:cNvPicPr>
          <a:picLocks noChangeAspect="1"/>
        </xdr:cNvPicPr>
      </xdr:nvPicPr>
      <xdr:blipFill>
        <a:blip r:embed="rId421"/>
        <a:stretch>
          <a:fillRect/>
        </a:stretch>
      </xdr:blipFill>
      <xdr:spPr>
        <a:xfrm>
          <a:off x="6998970" y="8333740"/>
          <a:ext cx="1045845" cy="242570"/>
        </a:xfrm>
        <a:prstGeom prst="rect">
          <a:avLst/>
        </a:prstGeom>
        <a:noFill/>
        <a:ln w="9525">
          <a:noFill/>
        </a:ln>
      </xdr:spPr>
    </xdr:pic>
    <xdr:clientData/>
  </xdr:twoCellAnchor>
  <xdr:twoCellAnchor>
    <xdr:from>
      <xdr:col>4</xdr:col>
      <xdr:colOff>308610</xdr:colOff>
      <xdr:row>17</xdr:row>
      <xdr:rowOff>106680</xdr:rowOff>
    </xdr:from>
    <xdr:to>
      <xdr:col>4</xdr:col>
      <xdr:colOff>923290</xdr:colOff>
      <xdr:row>17</xdr:row>
      <xdr:rowOff>631190</xdr:rowOff>
    </xdr:to>
    <xdr:pic>
      <xdr:nvPicPr>
        <xdr:cNvPr id="632" name="Picture 78"/>
        <xdr:cNvPicPr>
          <a:picLocks noChangeAspect="1"/>
        </xdr:cNvPicPr>
      </xdr:nvPicPr>
      <xdr:blipFill>
        <a:blip r:embed="rId422"/>
        <a:stretch>
          <a:fillRect/>
        </a:stretch>
      </xdr:blipFill>
      <xdr:spPr>
        <a:xfrm>
          <a:off x="7126605" y="10501630"/>
          <a:ext cx="614680" cy="524510"/>
        </a:xfrm>
        <a:prstGeom prst="rect">
          <a:avLst/>
        </a:prstGeom>
        <a:noFill/>
        <a:ln w="9525">
          <a:noFill/>
        </a:ln>
      </xdr:spPr>
    </xdr:pic>
    <xdr:clientData/>
  </xdr:twoCellAnchor>
  <xdr:twoCellAnchor>
    <xdr:from>
      <xdr:col>4</xdr:col>
      <xdr:colOff>299085</xdr:colOff>
      <xdr:row>18</xdr:row>
      <xdr:rowOff>93345</xdr:rowOff>
    </xdr:from>
    <xdr:to>
      <xdr:col>4</xdr:col>
      <xdr:colOff>768985</xdr:colOff>
      <xdr:row>18</xdr:row>
      <xdr:rowOff>617855</xdr:rowOff>
    </xdr:to>
    <xdr:pic>
      <xdr:nvPicPr>
        <xdr:cNvPr id="633" name="Picture 13"/>
        <xdr:cNvPicPr>
          <a:picLocks noChangeAspect="1"/>
        </xdr:cNvPicPr>
      </xdr:nvPicPr>
      <xdr:blipFill>
        <a:blip r:embed="rId415"/>
        <a:stretch>
          <a:fillRect/>
        </a:stretch>
      </xdr:blipFill>
      <xdr:spPr>
        <a:xfrm>
          <a:off x="7117080" y="11250295"/>
          <a:ext cx="469900" cy="524510"/>
        </a:xfrm>
        <a:prstGeom prst="rect">
          <a:avLst/>
        </a:prstGeom>
        <a:noFill/>
        <a:ln w="9525">
          <a:noFill/>
        </a:ln>
      </xdr:spPr>
    </xdr:pic>
    <xdr:clientData/>
  </xdr:twoCellAnchor>
  <xdr:twoCellAnchor editAs="oneCell">
    <xdr:from>
      <xdr:col>4</xdr:col>
      <xdr:colOff>390525</xdr:colOff>
      <xdr:row>19</xdr:row>
      <xdr:rowOff>161925</xdr:rowOff>
    </xdr:from>
    <xdr:to>
      <xdr:col>4</xdr:col>
      <xdr:colOff>837565</xdr:colOff>
      <xdr:row>19</xdr:row>
      <xdr:rowOff>615315</xdr:rowOff>
    </xdr:to>
    <xdr:pic>
      <xdr:nvPicPr>
        <xdr:cNvPr id="634" name="图片 633"/>
        <xdr:cNvPicPr>
          <a:picLocks noChangeAspect="1"/>
        </xdr:cNvPicPr>
      </xdr:nvPicPr>
      <xdr:blipFill>
        <a:blip r:embed="rId423"/>
        <a:stretch>
          <a:fillRect/>
        </a:stretch>
      </xdr:blipFill>
      <xdr:spPr>
        <a:xfrm>
          <a:off x="7208520" y="12080875"/>
          <a:ext cx="447040" cy="453390"/>
        </a:xfrm>
        <a:prstGeom prst="rect">
          <a:avLst/>
        </a:prstGeom>
        <a:noFill/>
        <a:ln w="9525">
          <a:noFill/>
        </a:ln>
      </xdr:spPr>
    </xdr:pic>
    <xdr:clientData/>
  </xdr:twoCellAnchor>
  <xdr:twoCellAnchor>
    <xdr:from>
      <xdr:col>4</xdr:col>
      <xdr:colOff>438150</xdr:colOff>
      <xdr:row>20</xdr:row>
      <xdr:rowOff>104775</xdr:rowOff>
    </xdr:from>
    <xdr:to>
      <xdr:col>4</xdr:col>
      <xdr:colOff>908050</xdr:colOff>
      <xdr:row>20</xdr:row>
      <xdr:rowOff>629285</xdr:rowOff>
    </xdr:to>
    <xdr:pic>
      <xdr:nvPicPr>
        <xdr:cNvPr id="635" name="Picture 40"/>
        <xdr:cNvPicPr>
          <a:picLocks noChangeAspect="1"/>
        </xdr:cNvPicPr>
      </xdr:nvPicPr>
      <xdr:blipFill>
        <a:blip r:embed="rId424"/>
        <a:stretch>
          <a:fillRect/>
        </a:stretch>
      </xdr:blipFill>
      <xdr:spPr>
        <a:xfrm>
          <a:off x="7256145" y="12785725"/>
          <a:ext cx="469900" cy="524510"/>
        </a:xfrm>
        <a:prstGeom prst="rect">
          <a:avLst/>
        </a:prstGeom>
        <a:noFill/>
        <a:ln w="9525">
          <a:noFill/>
        </a:ln>
      </xdr:spPr>
    </xdr:pic>
    <xdr:clientData/>
  </xdr:twoCellAnchor>
  <xdr:twoCellAnchor>
    <xdr:from>
      <xdr:col>4</xdr:col>
      <xdr:colOff>363855</xdr:colOff>
      <xdr:row>22</xdr:row>
      <xdr:rowOff>188595</xdr:rowOff>
    </xdr:from>
    <xdr:to>
      <xdr:col>4</xdr:col>
      <xdr:colOff>892810</xdr:colOff>
      <xdr:row>22</xdr:row>
      <xdr:rowOff>596900</xdr:rowOff>
    </xdr:to>
    <xdr:pic>
      <xdr:nvPicPr>
        <xdr:cNvPr id="636" name="Picture 18"/>
        <xdr:cNvPicPr>
          <a:picLocks noChangeAspect="1"/>
        </xdr:cNvPicPr>
      </xdr:nvPicPr>
      <xdr:blipFill>
        <a:blip r:embed="rId425"/>
        <a:stretch>
          <a:fillRect/>
        </a:stretch>
      </xdr:blipFill>
      <xdr:spPr>
        <a:xfrm>
          <a:off x="7181850" y="14393545"/>
          <a:ext cx="528955" cy="408305"/>
        </a:xfrm>
        <a:prstGeom prst="rect">
          <a:avLst/>
        </a:prstGeom>
        <a:noFill/>
        <a:ln w="9525">
          <a:noFill/>
        </a:ln>
      </xdr:spPr>
    </xdr:pic>
    <xdr:clientData/>
  </xdr:twoCellAnchor>
  <xdr:twoCellAnchor>
    <xdr:from>
      <xdr:col>4</xdr:col>
      <xdr:colOff>445770</xdr:colOff>
      <xdr:row>21</xdr:row>
      <xdr:rowOff>152400</xdr:rowOff>
    </xdr:from>
    <xdr:to>
      <xdr:col>4</xdr:col>
      <xdr:colOff>915670</xdr:colOff>
      <xdr:row>21</xdr:row>
      <xdr:rowOff>676910</xdr:rowOff>
    </xdr:to>
    <xdr:pic>
      <xdr:nvPicPr>
        <xdr:cNvPr id="637" name="Picture 8"/>
        <xdr:cNvPicPr>
          <a:picLocks noChangeAspect="1"/>
        </xdr:cNvPicPr>
      </xdr:nvPicPr>
      <xdr:blipFill>
        <a:blip r:embed="rId426"/>
        <a:stretch>
          <a:fillRect/>
        </a:stretch>
      </xdr:blipFill>
      <xdr:spPr>
        <a:xfrm>
          <a:off x="7263765" y="13595350"/>
          <a:ext cx="469900" cy="524510"/>
        </a:xfrm>
        <a:prstGeom prst="rect">
          <a:avLst/>
        </a:prstGeom>
        <a:noFill/>
        <a:ln w="9525">
          <a:noFill/>
        </a:ln>
      </xdr:spPr>
    </xdr:pic>
    <xdr:clientData/>
  </xdr:twoCellAnchor>
  <xdr:twoCellAnchor>
    <xdr:from>
      <xdr:col>4</xdr:col>
      <xdr:colOff>447040</xdr:colOff>
      <xdr:row>24</xdr:row>
      <xdr:rowOff>133350</xdr:rowOff>
    </xdr:from>
    <xdr:to>
      <xdr:col>4</xdr:col>
      <xdr:colOff>916940</xdr:colOff>
      <xdr:row>24</xdr:row>
      <xdr:rowOff>657860</xdr:rowOff>
    </xdr:to>
    <xdr:pic>
      <xdr:nvPicPr>
        <xdr:cNvPr id="638" name="Picture 14"/>
        <xdr:cNvPicPr>
          <a:picLocks noChangeAspect="1"/>
        </xdr:cNvPicPr>
      </xdr:nvPicPr>
      <xdr:blipFill>
        <a:blip r:embed="rId427"/>
        <a:stretch>
          <a:fillRect/>
        </a:stretch>
      </xdr:blipFill>
      <xdr:spPr>
        <a:xfrm>
          <a:off x="7265035" y="15862300"/>
          <a:ext cx="469900" cy="524510"/>
        </a:xfrm>
        <a:prstGeom prst="rect">
          <a:avLst/>
        </a:prstGeom>
        <a:noFill/>
        <a:ln w="9525">
          <a:noFill/>
        </a:ln>
      </xdr:spPr>
    </xdr:pic>
    <xdr:clientData/>
  </xdr:twoCellAnchor>
  <xdr:twoCellAnchor>
    <xdr:from>
      <xdr:col>4</xdr:col>
      <xdr:colOff>342265</xdr:colOff>
      <xdr:row>25</xdr:row>
      <xdr:rowOff>123825</xdr:rowOff>
    </xdr:from>
    <xdr:to>
      <xdr:col>4</xdr:col>
      <xdr:colOff>812165</xdr:colOff>
      <xdr:row>25</xdr:row>
      <xdr:rowOff>648335</xdr:rowOff>
    </xdr:to>
    <xdr:pic>
      <xdr:nvPicPr>
        <xdr:cNvPr id="639" name="Picture 15"/>
        <xdr:cNvPicPr>
          <a:picLocks noChangeAspect="1"/>
        </xdr:cNvPicPr>
      </xdr:nvPicPr>
      <xdr:blipFill>
        <a:blip r:embed="rId428"/>
        <a:stretch>
          <a:fillRect/>
        </a:stretch>
      </xdr:blipFill>
      <xdr:spPr>
        <a:xfrm>
          <a:off x="7160260" y="16614775"/>
          <a:ext cx="469900" cy="524510"/>
        </a:xfrm>
        <a:prstGeom prst="rect">
          <a:avLst/>
        </a:prstGeom>
        <a:noFill/>
        <a:ln w="9525">
          <a:noFill/>
        </a:ln>
      </xdr:spPr>
    </xdr:pic>
    <xdr:clientData/>
  </xdr:twoCellAnchor>
  <xdr:twoCellAnchor>
    <xdr:from>
      <xdr:col>4</xdr:col>
      <xdr:colOff>380365</xdr:colOff>
      <xdr:row>26</xdr:row>
      <xdr:rowOff>135255</xdr:rowOff>
    </xdr:from>
    <xdr:to>
      <xdr:col>4</xdr:col>
      <xdr:colOff>850265</xdr:colOff>
      <xdr:row>26</xdr:row>
      <xdr:rowOff>659765</xdr:rowOff>
    </xdr:to>
    <xdr:pic>
      <xdr:nvPicPr>
        <xdr:cNvPr id="640" name="Picture 16"/>
        <xdr:cNvPicPr>
          <a:picLocks noChangeAspect="1"/>
        </xdr:cNvPicPr>
      </xdr:nvPicPr>
      <xdr:blipFill>
        <a:blip r:embed="rId429"/>
        <a:stretch>
          <a:fillRect/>
        </a:stretch>
      </xdr:blipFill>
      <xdr:spPr>
        <a:xfrm>
          <a:off x="7198360" y="17388205"/>
          <a:ext cx="469900" cy="524510"/>
        </a:xfrm>
        <a:prstGeom prst="rect">
          <a:avLst/>
        </a:prstGeom>
        <a:noFill/>
        <a:ln w="9525">
          <a:noFill/>
        </a:ln>
      </xdr:spPr>
    </xdr:pic>
    <xdr:clientData/>
  </xdr:twoCellAnchor>
  <xdr:twoCellAnchor editAs="oneCell">
    <xdr:from>
      <xdr:col>4</xdr:col>
      <xdr:colOff>360680</xdr:colOff>
      <xdr:row>27</xdr:row>
      <xdr:rowOff>82550</xdr:rowOff>
    </xdr:from>
    <xdr:to>
      <xdr:col>4</xdr:col>
      <xdr:colOff>788670</xdr:colOff>
      <xdr:row>27</xdr:row>
      <xdr:rowOff>661670</xdr:rowOff>
    </xdr:to>
    <xdr:pic>
      <xdr:nvPicPr>
        <xdr:cNvPr id="641" name="图片 640"/>
        <xdr:cNvPicPr>
          <a:picLocks noChangeAspect="1"/>
        </xdr:cNvPicPr>
      </xdr:nvPicPr>
      <xdr:blipFill>
        <a:blip r:embed="rId430"/>
        <a:stretch>
          <a:fillRect/>
        </a:stretch>
      </xdr:blipFill>
      <xdr:spPr>
        <a:xfrm rot="21240000">
          <a:off x="7178675" y="18097500"/>
          <a:ext cx="427990" cy="579120"/>
        </a:xfrm>
        <a:prstGeom prst="rect">
          <a:avLst/>
        </a:prstGeom>
        <a:noFill/>
        <a:ln w="9525">
          <a:noFill/>
        </a:ln>
      </xdr:spPr>
    </xdr:pic>
    <xdr:clientData/>
  </xdr:twoCellAnchor>
  <xdr:twoCellAnchor editAs="oneCell">
    <xdr:from>
      <xdr:col>4</xdr:col>
      <xdr:colOff>245745</xdr:colOff>
      <xdr:row>28</xdr:row>
      <xdr:rowOff>304800</xdr:rowOff>
    </xdr:from>
    <xdr:to>
      <xdr:col>4</xdr:col>
      <xdr:colOff>1042670</xdr:colOff>
      <xdr:row>28</xdr:row>
      <xdr:rowOff>507365</xdr:rowOff>
    </xdr:to>
    <xdr:pic>
      <xdr:nvPicPr>
        <xdr:cNvPr id="642" name="图片 641"/>
        <xdr:cNvPicPr>
          <a:picLocks noChangeAspect="1"/>
        </xdr:cNvPicPr>
      </xdr:nvPicPr>
      <xdr:blipFill>
        <a:blip r:embed="rId431"/>
        <a:stretch>
          <a:fillRect/>
        </a:stretch>
      </xdr:blipFill>
      <xdr:spPr>
        <a:xfrm>
          <a:off x="7063740" y="19081750"/>
          <a:ext cx="796925" cy="202565"/>
        </a:xfrm>
        <a:prstGeom prst="rect">
          <a:avLst/>
        </a:prstGeom>
        <a:noFill/>
        <a:ln w="9525">
          <a:noFill/>
        </a:ln>
      </xdr:spPr>
    </xdr:pic>
    <xdr:clientData/>
  </xdr:twoCellAnchor>
  <xdr:twoCellAnchor editAs="oneCell">
    <xdr:from>
      <xdr:col>4</xdr:col>
      <xdr:colOff>240030</xdr:colOff>
      <xdr:row>30</xdr:row>
      <xdr:rowOff>291465</xdr:rowOff>
    </xdr:from>
    <xdr:to>
      <xdr:col>4</xdr:col>
      <xdr:colOff>928370</xdr:colOff>
      <xdr:row>30</xdr:row>
      <xdr:rowOff>494030</xdr:rowOff>
    </xdr:to>
    <xdr:pic>
      <xdr:nvPicPr>
        <xdr:cNvPr id="643" name="图片 642"/>
        <xdr:cNvPicPr>
          <a:picLocks noChangeAspect="1"/>
        </xdr:cNvPicPr>
      </xdr:nvPicPr>
      <xdr:blipFill>
        <a:blip r:embed="rId432"/>
        <a:stretch>
          <a:fillRect/>
        </a:stretch>
      </xdr:blipFill>
      <xdr:spPr>
        <a:xfrm>
          <a:off x="7058025" y="20592415"/>
          <a:ext cx="688340" cy="202565"/>
        </a:xfrm>
        <a:prstGeom prst="rect">
          <a:avLst/>
        </a:prstGeom>
        <a:noFill/>
        <a:ln w="9525">
          <a:noFill/>
        </a:ln>
      </xdr:spPr>
    </xdr:pic>
    <xdr:clientData/>
  </xdr:twoCellAnchor>
  <xdr:twoCellAnchor editAs="oneCell">
    <xdr:from>
      <xdr:col>4</xdr:col>
      <xdr:colOff>203835</xdr:colOff>
      <xdr:row>29</xdr:row>
      <xdr:rowOff>274320</xdr:rowOff>
    </xdr:from>
    <xdr:to>
      <xdr:col>4</xdr:col>
      <xdr:colOff>1082675</xdr:colOff>
      <xdr:row>29</xdr:row>
      <xdr:rowOff>464185</xdr:rowOff>
    </xdr:to>
    <xdr:pic>
      <xdr:nvPicPr>
        <xdr:cNvPr id="644" name="图片 643"/>
        <xdr:cNvPicPr>
          <a:picLocks noChangeAspect="1"/>
        </xdr:cNvPicPr>
      </xdr:nvPicPr>
      <xdr:blipFill>
        <a:blip r:embed="rId433"/>
        <a:stretch>
          <a:fillRect/>
        </a:stretch>
      </xdr:blipFill>
      <xdr:spPr>
        <a:xfrm>
          <a:off x="7021830" y="19813270"/>
          <a:ext cx="878840" cy="189865"/>
        </a:xfrm>
        <a:prstGeom prst="rect">
          <a:avLst/>
        </a:prstGeom>
        <a:noFill/>
        <a:ln w="9525">
          <a:noFill/>
        </a:ln>
      </xdr:spPr>
    </xdr:pic>
    <xdr:clientData/>
  </xdr:twoCellAnchor>
  <xdr:twoCellAnchor editAs="oneCell">
    <xdr:from>
      <xdr:col>4</xdr:col>
      <xdr:colOff>256540</xdr:colOff>
      <xdr:row>31</xdr:row>
      <xdr:rowOff>346710</xdr:rowOff>
    </xdr:from>
    <xdr:to>
      <xdr:col>4</xdr:col>
      <xdr:colOff>926465</xdr:colOff>
      <xdr:row>31</xdr:row>
      <xdr:rowOff>511810</xdr:rowOff>
    </xdr:to>
    <xdr:pic>
      <xdr:nvPicPr>
        <xdr:cNvPr id="645" name="图片 644"/>
        <xdr:cNvPicPr>
          <a:picLocks noChangeAspect="1"/>
        </xdr:cNvPicPr>
      </xdr:nvPicPr>
      <xdr:blipFill>
        <a:blip r:embed="rId434"/>
        <a:stretch>
          <a:fillRect/>
        </a:stretch>
      </xdr:blipFill>
      <xdr:spPr>
        <a:xfrm>
          <a:off x="7074535" y="21409660"/>
          <a:ext cx="669925" cy="165100"/>
        </a:xfrm>
        <a:prstGeom prst="rect">
          <a:avLst/>
        </a:prstGeom>
        <a:noFill/>
        <a:ln w="9525">
          <a:noFill/>
        </a:ln>
      </xdr:spPr>
    </xdr:pic>
    <xdr:clientData/>
  </xdr:twoCellAnchor>
  <xdr:twoCellAnchor>
    <xdr:from>
      <xdr:col>4</xdr:col>
      <xdr:colOff>290830</xdr:colOff>
      <xdr:row>33</xdr:row>
      <xdr:rowOff>116205</xdr:rowOff>
    </xdr:from>
    <xdr:to>
      <xdr:col>4</xdr:col>
      <xdr:colOff>927735</xdr:colOff>
      <xdr:row>33</xdr:row>
      <xdr:rowOff>640715</xdr:rowOff>
    </xdr:to>
    <xdr:pic>
      <xdr:nvPicPr>
        <xdr:cNvPr id="646" name="Picture 5"/>
        <xdr:cNvPicPr>
          <a:picLocks noChangeAspect="1"/>
        </xdr:cNvPicPr>
      </xdr:nvPicPr>
      <xdr:blipFill>
        <a:blip r:embed="rId435"/>
        <a:stretch>
          <a:fillRect/>
        </a:stretch>
      </xdr:blipFill>
      <xdr:spPr>
        <a:xfrm>
          <a:off x="7108825" y="22703155"/>
          <a:ext cx="636905" cy="524510"/>
        </a:xfrm>
        <a:prstGeom prst="rect">
          <a:avLst/>
        </a:prstGeom>
        <a:noFill/>
        <a:ln w="9525">
          <a:noFill/>
        </a:ln>
      </xdr:spPr>
    </xdr:pic>
    <xdr:clientData/>
  </xdr:twoCellAnchor>
  <xdr:twoCellAnchor>
    <xdr:from>
      <xdr:col>4</xdr:col>
      <xdr:colOff>191770</xdr:colOff>
      <xdr:row>34</xdr:row>
      <xdr:rowOff>104775</xdr:rowOff>
    </xdr:from>
    <xdr:to>
      <xdr:col>4</xdr:col>
      <xdr:colOff>958850</xdr:colOff>
      <xdr:row>34</xdr:row>
      <xdr:rowOff>629285</xdr:rowOff>
    </xdr:to>
    <xdr:pic>
      <xdr:nvPicPr>
        <xdr:cNvPr id="647" name="Picture 13"/>
        <xdr:cNvPicPr>
          <a:picLocks noChangeAspect="1"/>
        </xdr:cNvPicPr>
      </xdr:nvPicPr>
      <xdr:blipFill>
        <a:blip r:embed="rId415"/>
        <a:stretch>
          <a:fillRect/>
        </a:stretch>
      </xdr:blipFill>
      <xdr:spPr>
        <a:xfrm>
          <a:off x="7009765" y="23453725"/>
          <a:ext cx="767080" cy="524510"/>
        </a:xfrm>
        <a:prstGeom prst="rect">
          <a:avLst/>
        </a:prstGeom>
        <a:noFill/>
        <a:ln w="9525">
          <a:noFill/>
        </a:ln>
      </xdr:spPr>
    </xdr:pic>
    <xdr:clientData/>
  </xdr:twoCellAnchor>
  <xdr:twoCellAnchor>
    <xdr:from>
      <xdr:col>4</xdr:col>
      <xdr:colOff>258445</xdr:colOff>
      <xdr:row>35</xdr:row>
      <xdr:rowOff>120015</xdr:rowOff>
    </xdr:from>
    <xdr:to>
      <xdr:col>4</xdr:col>
      <xdr:colOff>918210</xdr:colOff>
      <xdr:row>35</xdr:row>
      <xdr:rowOff>644525</xdr:rowOff>
    </xdr:to>
    <xdr:pic>
      <xdr:nvPicPr>
        <xdr:cNvPr id="648" name="Picture 78"/>
        <xdr:cNvPicPr>
          <a:picLocks noChangeAspect="1"/>
        </xdr:cNvPicPr>
      </xdr:nvPicPr>
      <xdr:blipFill>
        <a:blip r:embed="rId422"/>
        <a:stretch>
          <a:fillRect/>
        </a:stretch>
      </xdr:blipFill>
      <xdr:spPr>
        <a:xfrm>
          <a:off x="7076440" y="24230965"/>
          <a:ext cx="659765" cy="524510"/>
        </a:xfrm>
        <a:prstGeom prst="rect">
          <a:avLst/>
        </a:prstGeom>
        <a:noFill/>
        <a:ln w="9525">
          <a:noFill/>
        </a:ln>
      </xdr:spPr>
    </xdr:pic>
    <xdr:clientData/>
  </xdr:twoCellAnchor>
  <xdr:twoCellAnchor editAs="oneCell">
    <xdr:from>
      <xdr:col>4</xdr:col>
      <xdr:colOff>361315</xdr:colOff>
      <xdr:row>36</xdr:row>
      <xdr:rowOff>219075</xdr:rowOff>
    </xdr:from>
    <xdr:to>
      <xdr:col>4</xdr:col>
      <xdr:colOff>773430</xdr:colOff>
      <xdr:row>36</xdr:row>
      <xdr:rowOff>661670</xdr:rowOff>
    </xdr:to>
    <xdr:pic>
      <xdr:nvPicPr>
        <xdr:cNvPr id="649" name="图片 648"/>
        <xdr:cNvPicPr>
          <a:picLocks noChangeAspect="1"/>
        </xdr:cNvPicPr>
      </xdr:nvPicPr>
      <xdr:blipFill>
        <a:blip r:embed="rId436"/>
        <a:stretch>
          <a:fillRect/>
        </a:stretch>
      </xdr:blipFill>
      <xdr:spPr>
        <a:xfrm>
          <a:off x="7179310" y="25092025"/>
          <a:ext cx="412115" cy="442595"/>
        </a:xfrm>
        <a:prstGeom prst="rect">
          <a:avLst/>
        </a:prstGeom>
        <a:noFill/>
        <a:ln w="9525">
          <a:noFill/>
        </a:ln>
      </xdr:spPr>
    </xdr:pic>
    <xdr:clientData/>
  </xdr:twoCellAnchor>
  <xdr:twoCellAnchor>
    <xdr:from>
      <xdr:col>4</xdr:col>
      <xdr:colOff>258445</xdr:colOff>
      <xdr:row>39</xdr:row>
      <xdr:rowOff>121920</xdr:rowOff>
    </xdr:from>
    <xdr:to>
      <xdr:col>4</xdr:col>
      <xdr:colOff>728345</xdr:colOff>
      <xdr:row>39</xdr:row>
      <xdr:rowOff>646430</xdr:rowOff>
    </xdr:to>
    <xdr:pic>
      <xdr:nvPicPr>
        <xdr:cNvPr id="650" name="Picture 73"/>
        <xdr:cNvPicPr>
          <a:picLocks noChangeAspect="1"/>
        </xdr:cNvPicPr>
      </xdr:nvPicPr>
      <xdr:blipFill>
        <a:blip r:embed="rId437"/>
        <a:stretch>
          <a:fillRect/>
        </a:stretch>
      </xdr:blipFill>
      <xdr:spPr>
        <a:xfrm>
          <a:off x="7076440" y="27280870"/>
          <a:ext cx="469900" cy="524510"/>
        </a:xfrm>
        <a:prstGeom prst="rect">
          <a:avLst/>
        </a:prstGeom>
        <a:noFill/>
        <a:ln w="9525">
          <a:noFill/>
        </a:ln>
      </xdr:spPr>
    </xdr:pic>
    <xdr:clientData/>
  </xdr:twoCellAnchor>
  <xdr:twoCellAnchor editAs="oneCell">
    <xdr:from>
      <xdr:col>4</xdr:col>
      <xdr:colOff>384810</xdr:colOff>
      <xdr:row>40</xdr:row>
      <xdr:rowOff>100965</xdr:rowOff>
    </xdr:from>
    <xdr:to>
      <xdr:col>4</xdr:col>
      <xdr:colOff>795020</xdr:colOff>
      <xdr:row>40</xdr:row>
      <xdr:rowOff>730250</xdr:rowOff>
    </xdr:to>
    <xdr:pic>
      <xdr:nvPicPr>
        <xdr:cNvPr id="651" name="图片 650"/>
        <xdr:cNvPicPr>
          <a:picLocks noChangeAspect="1"/>
        </xdr:cNvPicPr>
      </xdr:nvPicPr>
      <xdr:blipFill>
        <a:blip r:embed="rId412"/>
        <a:stretch>
          <a:fillRect/>
        </a:stretch>
      </xdr:blipFill>
      <xdr:spPr>
        <a:xfrm>
          <a:off x="7202805" y="28021915"/>
          <a:ext cx="410210" cy="629285"/>
        </a:xfrm>
        <a:prstGeom prst="rect">
          <a:avLst/>
        </a:prstGeom>
        <a:noFill/>
        <a:ln w="9525">
          <a:noFill/>
        </a:ln>
      </xdr:spPr>
    </xdr:pic>
    <xdr:clientData/>
  </xdr:twoCellAnchor>
  <xdr:twoCellAnchor editAs="oneCell">
    <xdr:from>
      <xdr:col>4</xdr:col>
      <xdr:colOff>154305</xdr:colOff>
      <xdr:row>42</xdr:row>
      <xdr:rowOff>314325</xdr:rowOff>
    </xdr:from>
    <xdr:to>
      <xdr:col>4</xdr:col>
      <xdr:colOff>1036955</xdr:colOff>
      <xdr:row>42</xdr:row>
      <xdr:rowOff>474345</xdr:rowOff>
    </xdr:to>
    <xdr:pic>
      <xdr:nvPicPr>
        <xdr:cNvPr id="652" name="图片 651"/>
        <xdr:cNvPicPr>
          <a:picLocks noChangeAspect="1"/>
        </xdr:cNvPicPr>
      </xdr:nvPicPr>
      <xdr:blipFill>
        <a:blip r:embed="rId438"/>
        <a:stretch>
          <a:fillRect/>
        </a:stretch>
      </xdr:blipFill>
      <xdr:spPr>
        <a:xfrm>
          <a:off x="6972300" y="29759275"/>
          <a:ext cx="882650" cy="160020"/>
        </a:xfrm>
        <a:prstGeom prst="rect">
          <a:avLst/>
        </a:prstGeom>
        <a:noFill/>
        <a:ln w="9525">
          <a:noFill/>
        </a:ln>
      </xdr:spPr>
    </xdr:pic>
    <xdr:clientData/>
  </xdr:twoCellAnchor>
  <xdr:twoCellAnchor editAs="oneCell">
    <xdr:from>
      <xdr:col>4</xdr:col>
      <xdr:colOff>175260</xdr:colOff>
      <xdr:row>43</xdr:row>
      <xdr:rowOff>304165</xdr:rowOff>
    </xdr:from>
    <xdr:to>
      <xdr:col>4</xdr:col>
      <xdr:colOff>1054100</xdr:colOff>
      <xdr:row>43</xdr:row>
      <xdr:rowOff>494030</xdr:rowOff>
    </xdr:to>
    <xdr:pic>
      <xdr:nvPicPr>
        <xdr:cNvPr id="653" name="图片 652"/>
        <xdr:cNvPicPr>
          <a:picLocks noChangeAspect="1"/>
        </xdr:cNvPicPr>
      </xdr:nvPicPr>
      <xdr:blipFill>
        <a:blip r:embed="rId433"/>
        <a:stretch>
          <a:fillRect/>
        </a:stretch>
      </xdr:blipFill>
      <xdr:spPr>
        <a:xfrm>
          <a:off x="6993255" y="30511115"/>
          <a:ext cx="878840" cy="189865"/>
        </a:xfrm>
        <a:prstGeom prst="rect">
          <a:avLst/>
        </a:prstGeom>
        <a:noFill/>
        <a:ln w="9525">
          <a:noFill/>
        </a:ln>
      </xdr:spPr>
    </xdr:pic>
    <xdr:clientData/>
  </xdr:twoCellAnchor>
  <xdr:twoCellAnchor>
    <xdr:from>
      <xdr:col>4</xdr:col>
      <xdr:colOff>329565</xdr:colOff>
      <xdr:row>45</xdr:row>
      <xdr:rowOff>156210</xdr:rowOff>
    </xdr:from>
    <xdr:to>
      <xdr:col>4</xdr:col>
      <xdr:colOff>858520</xdr:colOff>
      <xdr:row>45</xdr:row>
      <xdr:rowOff>564515</xdr:rowOff>
    </xdr:to>
    <xdr:pic>
      <xdr:nvPicPr>
        <xdr:cNvPr id="654" name="Picture 14"/>
        <xdr:cNvPicPr>
          <a:picLocks noChangeAspect="1"/>
        </xdr:cNvPicPr>
      </xdr:nvPicPr>
      <xdr:blipFill>
        <a:blip r:embed="rId439"/>
        <a:stretch>
          <a:fillRect/>
        </a:stretch>
      </xdr:blipFill>
      <xdr:spPr>
        <a:xfrm>
          <a:off x="7147560" y="31887160"/>
          <a:ext cx="528955" cy="408305"/>
        </a:xfrm>
        <a:prstGeom prst="rect">
          <a:avLst/>
        </a:prstGeom>
        <a:noFill/>
        <a:ln w="9525">
          <a:noFill/>
        </a:ln>
      </xdr:spPr>
    </xdr:pic>
    <xdr:clientData/>
  </xdr:twoCellAnchor>
  <xdr:twoCellAnchor editAs="oneCell">
    <xdr:from>
      <xdr:col>4</xdr:col>
      <xdr:colOff>139065</xdr:colOff>
      <xdr:row>44</xdr:row>
      <xdr:rowOff>139065</xdr:rowOff>
    </xdr:from>
    <xdr:to>
      <xdr:col>4</xdr:col>
      <xdr:colOff>971550</xdr:colOff>
      <xdr:row>44</xdr:row>
      <xdr:rowOff>729615</xdr:rowOff>
    </xdr:to>
    <xdr:pic>
      <xdr:nvPicPr>
        <xdr:cNvPr id="655" name="图片 654"/>
        <xdr:cNvPicPr>
          <a:picLocks noChangeAspect="1"/>
        </xdr:cNvPicPr>
      </xdr:nvPicPr>
      <xdr:blipFill>
        <a:blip r:embed="rId440"/>
        <a:stretch>
          <a:fillRect/>
        </a:stretch>
      </xdr:blipFill>
      <xdr:spPr>
        <a:xfrm>
          <a:off x="6957060" y="31108015"/>
          <a:ext cx="832485" cy="590550"/>
        </a:xfrm>
        <a:prstGeom prst="rect">
          <a:avLst/>
        </a:prstGeom>
        <a:noFill/>
        <a:ln w="9525">
          <a:noFill/>
        </a:ln>
      </xdr:spPr>
    </xdr:pic>
    <xdr:clientData/>
  </xdr:twoCellAnchor>
  <xdr:twoCellAnchor editAs="oneCell">
    <xdr:from>
      <xdr:col>4</xdr:col>
      <xdr:colOff>212090</xdr:colOff>
      <xdr:row>46</xdr:row>
      <xdr:rowOff>309880</xdr:rowOff>
    </xdr:from>
    <xdr:to>
      <xdr:col>4</xdr:col>
      <xdr:colOff>1009015</xdr:colOff>
      <xdr:row>46</xdr:row>
      <xdr:rowOff>512445</xdr:rowOff>
    </xdr:to>
    <xdr:pic>
      <xdr:nvPicPr>
        <xdr:cNvPr id="656" name="图片 655"/>
        <xdr:cNvPicPr>
          <a:picLocks noChangeAspect="1"/>
        </xdr:cNvPicPr>
      </xdr:nvPicPr>
      <xdr:blipFill>
        <a:blip r:embed="rId431"/>
        <a:stretch>
          <a:fillRect/>
        </a:stretch>
      </xdr:blipFill>
      <xdr:spPr>
        <a:xfrm>
          <a:off x="7030085" y="32802830"/>
          <a:ext cx="796925" cy="202565"/>
        </a:xfrm>
        <a:prstGeom prst="rect">
          <a:avLst/>
        </a:prstGeom>
        <a:noFill/>
        <a:ln w="9525">
          <a:noFill/>
        </a:ln>
      </xdr:spPr>
    </xdr:pic>
    <xdr:clientData/>
  </xdr:twoCellAnchor>
  <xdr:twoCellAnchor>
    <xdr:from>
      <xdr:col>4</xdr:col>
      <xdr:colOff>388620</xdr:colOff>
      <xdr:row>47</xdr:row>
      <xdr:rowOff>137160</xdr:rowOff>
    </xdr:from>
    <xdr:to>
      <xdr:col>4</xdr:col>
      <xdr:colOff>858520</xdr:colOff>
      <xdr:row>47</xdr:row>
      <xdr:rowOff>661670</xdr:rowOff>
    </xdr:to>
    <xdr:pic>
      <xdr:nvPicPr>
        <xdr:cNvPr id="657" name="Picture 66"/>
        <xdr:cNvPicPr>
          <a:picLocks noChangeAspect="1"/>
        </xdr:cNvPicPr>
      </xdr:nvPicPr>
      <xdr:blipFill>
        <a:blip r:embed="rId441"/>
        <a:stretch>
          <a:fillRect/>
        </a:stretch>
      </xdr:blipFill>
      <xdr:spPr>
        <a:xfrm>
          <a:off x="7206615" y="33392110"/>
          <a:ext cx="469900" cy="524510"/>
        </a:xfrm>
        <a:prstGeom prst="rect">
          <a:avLst/>
        </a:prstGeom>
        <a:noFill/>
        <a:ln w="9525">
          <a:noFill/>
        </a:ln>
      </xdr:spPr>
    </xdr:pic>
    <xdr:clientData/>
  </xdr:twoCellAnchor>
  <xdr:twoCellAnchor editAs="oneCell">
    <xdr:from>
      <xdr:col>4</xdr:col>
      <xdr:colOff>419100</xdr:colOff>
      <xdr:row>48</xdr:row>
      <xdr:rowOff>87630</xdr:rowOff>
    </xdr:from>
    <xdr:to>
      <xdr:col>4</xdr:col>
      <xdr:colOff>829310</xdr:colOff>
      <xdr:row>48</xdr:row>
      <xdr:rowOff>716915</xdr:rowOff>
    </xdr:to>
    <xdr:pic>
      <xdr:nvPicPr>
        <xdr:cNvPr id="658" name="图片 657"/>
        <xdr:cNvPicPr>
          <a:picLocks noChangeAspect="1"/>
        </xdr:cNvPicPr>
      </xdr:nvPicPr>
      <xdr:blipFill>
        <a:blip r:embed="rId412"/>
        <a:stretch>
          <a:fillRect/>
        </a:stretch>
      </xdr:blipFill>
      <xdr:spPr>
        <a:xfrm>
          <a:off x="7237095" y="34104580"/>
          <a:ext cx="410210" cy="629285"/>
        </a:xfrm>
        <a:prstGeom prst="rect">
          <a:avLst/>
        </a:prstGeom>
        <a:noFill/>
        <a:ln w="9525">
          <a:noFill/>
        </a:ln>
      </xdr:spPr>
    </xdr:pic>
    <xdr:clientData/>
  </xdr:twoCellAnchor>
  <xdr:twoCellAnchor editAs="oneCell">
    <xdr:from>
      <xdr:col>4</xdr:col>
      <xdr:colOff>228600</xdr:colOff>
      <xdr:row>49</xdr:row>
      <xdr:rowOff>335280</xdr:rowOff>
    </xdr:from>
    <xdr:to>
      <xdr:col>4</xdr:col>
      <xdr:colOff>916940</xdr:colOff>
      <xdr:row>49</xdr:row>
      <xdr:rowOff>537845</xdr:rowOff>
    </xdr:to>
    <xdr:pic>
      <xdr:nvPicPr>
        <xdr:cNvPr id="659" name="图片 658"/>
        <xdr:cNvPicPr>
          <a:picLocks noChangeAspect="1"/>
        </xdr:cNvPicPr>
      </xdr:nvPicPr>
      <xdr:blipFill>
        <a:blip r:embed="rId432"/>
        <a:stretch>
          <a:fillRect/>
        </a:stretch>
      </xdr:blipFill>
      <xdr:spPr>
        <a:xfrm>
          <a:off x="7046595" y="35114230"/>
          <a:ext cx="688340" cy="202565"/>
        </a:xfrm>
        <a:prstGeom prst="rect">
          <a:avLst/>
        </a:prstGeom>
        <a:noFill/>
        <a:ln w="9525">
          <a:noFill/>
        </a:ln>
      </xdr:spPr>
    </xdr:pic>
    <xdr:clientData/>
  </xdr:twoCellAnchor>
  <xdr:twoCellAnchor>
    <xdr:from>
      <xdr:col>4</xdr:col>
      <xdr:colOff>330835</xdr:colOff>
      <xdr:row>66</xdr:row>
      <xdr:rowOff>144780</xdr:rowOff>
    </xdr:from>
    <xdr:to>
      <xdr:col>4</xdr:col>
      <xdr:colOff>800735</xdr:colOff>
      <xdr:row>66</xdr:row>
      <xdr:rowOff>669290</xdr:rowOff>
    </xdr:to>
    <xdr:pic>
      <xdr:nvPicPr>
        <xdr:cNvPr id="660" name="Picture 50"/>
        <xdr:cNvPicPr>
          <a:picLocks noChangeAspect="1"/>
        </xdr:cNvPicPr>
      </xdr:nvPicPr>
      <xdr:blipFill>
        <a:blip r:embed="rId442"/>
        <a:stretch>
          <a:fillRect/>
        </a:stretch>
      </xdr:blipFill>
      <xdr:spPr>
        <a:xfrm>
          <a:off x="7148830" y="47877730"/>
          <a:ext cx="469900" cy="524510"/>
        </a:xfrm>
        <a:prstGeom prst="rect">
          <a:avLst/>
        </a:prstGeom>
        <a:noFill/>
        <a:ln w="9525">
          <a:noFill/>
        </a:ln>
      </xdr:spPr>
    </xdr:pic>
    <xdr:clientData/>
  </xdr:twoCellAnchor>
  <xdr:twoCellAnchor>
    <xdr:from>
      <xdr:col>4</xdr:col>
      <xdr:colOff>319405</xdr:colOff>
      <xdr:row>52</xdr:row>
      <xdr:rowOff>194310</xdr:rowOff>
    </xdr:from>
    <xdr:to>
      <xdr:col>4</xdr:col>
      <xdr:colOff>848360</xdr:colOff>
      <xdr:row>52</xdr:row>
      <xdr:rowOff>602615</xdr:rowOff>
    </xdr:to>
    <xdr:pic>
      <xdr:nvPicPr>
        <xdr:cNvPr id="661" name="Picture 33"/>
        <xdr:cNvPicPr>
          <a:picLocks noChangeAspect="1"/>
        </xdr:cNvPicPr>
      </xdr:nvPicPr>
      <xdr:blipFill>
        <a:blip r:embed="rId443"/>
        <a:stretch>
          <a:fillRect/>
        </a:stretch>
      </xdr:blipFill>
      <xdr:spPr>
        <a:xfrm>
          <a:off x="7137400" y="37259260"/>
          <a:ext cx="528955" cy="408305"/>
        </a:xfrm>
        <a:prstGeom prst="rect">
          <a:avLst/>
        </a:prstGeom>
        <a:noFill/>
        <a:ln w="9525">
          <a:noFill/>
        </a:ln>
      </xdr:spPr>
    </xdr:pic>
    <xdr:clientData/>
  </xdr:twoCellAnchor>
  <xdr:twoCellAnchor>
    <xdr:from>
      <xdr:col>4</xdr:col>
      <xdr:colOff>321310</xdr:colOff>
      <xdr:row>53</xdr:row>
      <xdr:rowOff>83820</xdr:rowOff>
    </xdr:from>
    <xdr:to>
      <xdr:col>4</xdr:col>
      <xdr:colOff>791210</xdr:colOff>
      <xdr:row>53</xdr:row>
      <xdr:rowOff>608330</xdr:rowOff>
    </xdr:to>
    <xdr:pic>
      <xdr:nvPicPr>
        <xdr:cNvPr id="662" name="Picture 19"/>
        <xdr:cNvPicPr>
          <a:picLocks noChangeAspect="1"/>
        </xdr:cNvPicPr>
      </xdr:nvPicPr>
      <xdr:blipFill>
        <a:blip r:embed="rId444"/>
        <a:stretch>
          <a:fillRect/>
        </a:stretch>
      </xdr:blipFill>
      <xdr:spPr>
        <a:xfrm>
          <a:off x="7139305" y="37910770"/>
          <a:ext cx="469900" cy="524510"/>
        </a:xfrm>
        <a:prstGeom prst="rect">
          <a:avLst/>
        </a:prstGeom>
        <a:noFill/>
        <a:ln w="9525">
          <a:noFill/>
        </a:ln>
      </xdr:spPr>
    </xdr:pic>
    <xdr:clientData/>
  </xdr:twoCellAnchor>
  <xdr:twoCellAnchor>
    <xdr:from>
      <xdr:col>4</xdr:col>
      <xdr:colOff>287020</xdr:colOff>
      <xdr:row>54</xdr:row>
      <xdr:rowOff>97155</xdr:rowOff>
    </xdr:from>
    <xdr:to>
      <xdr:col>4</xdr:col>
      <xdr:colOff>756920</xdr:colOff>
      <xdr:row>54</xdr:row>
      <xdr:rowOff>621665</xdr:rowOff>
    </xdr:to>
    <xdr:pic>
      <xdr:nvPicPr>
        <xdr:cNvPr id="663" name="Picture 21"/>
        <xdr:cNvPicPr>
          <a:picLocks noChangeAspect="1"/>
        </xdr:cNvPicPr>
      </xdr:nvPicPr>
      <xdr:blipFill>
        <a:blip r:embed="rId445"/>
        <a:stretch>
          <a:fillRect/>
        </a:stretch>
      </xdr:blipFill>
      <xdr:spPr>
        <a:xfrm>
          <a:off x="7105015" y="38686105"/>
          <a:ext cx="469900" cy="524510"/>
        </a:xfrm>
        <a:prstGeom prst="rect">
          <a:avLst/>
        </a:prstGeom>
        <a:noFill/>
        <a:ln w="9525">
          <a:noFill/>
        </a:ln>
      </xdr:spPr>
    </xdr:pic>
    <xdr:clientData/>
  </xdr:twoCellAnchor>
  <xdr:twoCellAnchor>
    <xdr:from>
      <xdr:col>4</xdr:col>
      <xdr:colOff>334645</xdr:colOff>
      <xdr:row>55</xdr:row>
      <xdr:rowOff>78105</xdr:rowOff>
    </xdr:from>
    <xdr:to>
      <xdr:col>4</xdr:col>
      <xdr:colOff>804545</xdr:colOff>
      <xdr:row>55</xdr:row>
      <xdr:rowOff>602615</xdr:rowOff>
    </xdr:to>
    <xdr:pic>
      <xdr:nvPicPr>
        <xdr:cNvPr id="664" name="Picture 34"/>
        <xdr:cNvPicPr>
          <a:picLocks noChangeAspect="1"/>
        </xdr:cNvPicPr>
      </xdr:nvPicPr>
      <xdr:blipFill>
        <a:blip r:embed="rId446"/>
        <a:stretch>
          <a:fillRect/>
        </a:stretch>
      </xdr:blipFill>
      <xdr:spPr>
        <a:xfrm>
          <a:off x="7152640" y="39429055"/>
          <a:ext cx="469900" cy="524510"/>
        </a:xfrm>
        <a:prstGeom prst="rect">
          <a:avLst/>
        </a:prstGeom>
        <a:noFill/>
        <a:ln w="9525">
          <a:noFill/>
        </a:ln>
      </xdr:spPr>
    </xdr:pic>
    <xdr:clientData/>
  </xdr:twoCellAnchor>
  <xdr:twoCellAnchor>
    <xdr:from>
      <xdr:col>4</xdr:col>
      <xdr:colOff>306070</xdr:colOff>
      <xdr:row>56</xdr:row>
      <xdr:rowOff>49530</xdr:rowOff>
    </xdr:from>
    <xdr:to>
      <xdr:col>4</xdr:col>
      <xdr:colOff>775970</xdr:colOff>
      <xdr:row>56</xdr:row>
      <xdr:rowOff>574040</xdr:rowOff>
    </xdr:to>
    <xdr:pic>
      <xdr:nvPicPr>
        <xdr:cNvPr id="665" name="Picture 4"/>
        <xdr:cNvPicPr>
          <a:picLocks noChangeAspect="1"/>
        </xdr:cNvPicPr>
      </xdr:nvPicPr>
      <xdr:blipFill>
        <a:blip r:embed="rId447"/>
        <a:stretch>
          <a:fillRect/>
        </a:stretch>
      </xdr:blipFill>
      <xdr:spPr>
        <a:xfrm>
          <a:off x="7124065" y="40162480"/>
          <a:ext cx="469900" cy="524510"/>
        </a:xfrm>
        <a:prstGeom prst="rect">
          <a:avLst/>
        </a:prstGeom>
        <a:noFill/>
        <a:ln w="9525">
          <a:noFill/>
        </a:ln>
      </xdr:spPr>
    </xdr:pic>
    <xdr:clientData/>
  </xdr:twoCellAnchor>
  <xdr:twoCellAnchor editAs="oneCell">
    <xdr:from>
      <xdr:col>4</xdr:col>
      <xdr:colOff>220345</xdr:colOff>
      <xdr:row>57</xdr:row>
      <xdr:rowOff>68580</xdr:rowOff>
    </xdr:from>
    <xdr:to>
      <xdr:col>4</xdr:col>
      <xdr:colOff>838200</xdr:colOff>
      <xdr:row>57</xdr:row>
      <xdr:rowOff>440055</xdr:rowOff>
    </xdr:to>
    <xdr:pic>
      <xdr:nvPicPr>
        <xdr:cNvPr id="666" name="图片 665"/>
        <xdr:cNvPicPr>
          <a:picLocks noChangeAspect="1"/>
        </xdr:cNvPicPr>
      </xdr:nvPicPr>
      <xdr:blipFill>
        <a:blip r:embed="rId448"/>
        <a:stretch>
          <a:fillRect/>
        </a:stretch>
      </xdr:blipFill>
      <xdr:spPr>
        <a:xfrm>
          <a:off x="7038340" y="40943530"/>
          <a:ext cx="617855" cy="371475"/>
        </a:xfrm>
        <a:prstGeom prst="rect">
          <a:avLst/>
        </a:prstGeom>
        <a:noFill/>
        <a:ln w="9525">
          <a:noFill/>
        </a:ln>
      </xdr:spPr>
    </xdr:pic>
    <xdr:clientData/>
  </xdr:twoCellAnchor>
  <xdr:twoCellAnchor>
    <xdr:from>
      <xdr:col>4</xdr:col>
      <xdr:colOff>306070</xdr:colOff>
      <xdr:row>58</xdr:row>
      <xdr:rowOff>68580</xdr:rowOff>
    </xdr:from>
    <xdr:to>
      <xdr:col>4</xdr:col>
      <xdr:colOff>775970</xdr:colOff>
      <xdr:row>58</xdr:row>
      <xdr:rowOff>593090</xdr:rowOff>
    </xdr:to>
    <xdr:pic>
      <xdr:nvPicPr>
        <xdr:cNvPr id="667" name="Picture 33"/>
        <xdr:cNvPicPr>
          <a:picLocks noChangeAspect="1"/>
        </xdr:cNvPicPr>
      </xdr:nvPicPr>
      <xdr:blipFill>
        <a:blip r:embed="rId449"/>
        <a:stretch>
          <a:fillRect/>
        </a:stretch>
      </xdr:blipFill>
      <xdr:spPr>
        <a:xfrm>
          <a:off x="7124065" y="41705530"/>
          <a:ext cx="469900" cy="524510"/>
        </a:xfrm>
        <a:prstGeom prst="rect">
          <a:avLst/>
        </a:prstGeom>
        <a:noFill/>
        <a:ln w="9525">
          <a:noFill/>
        </a:ln>
      </xdr:spPr>
    </xdr:pic>
    <xdr:clientData/>
  </xdr:twoCellAnchor>
  <xdr:twoCellAnchor>
    <xdr:from>
      <xdr:col>4</xdr:col>
      <xdr:colOff>248920</xdr:colOff>
      <xdr:row>59</xdr:row>
      <xdr:rowOff>49530</xdr:rowOff>
    </xdr:from>
    <xdr:to>
      <xdr:col>4</xdr:col>
      <xdr:colOff>718820</xdr:colOff>
      <xdr:row>59</xdr:row>
      <xdr:rowOff>574040</xdr:rowOff>
    </xdr:to>
    <xdr:pic>
      <xdr:nvPicPr>
        <xdr:cNvPr id="668" name="Picture 33"/>
        <xdr:cNvPicPr>
          <a:picLocks noChangeAspect="1"/>
        </xdr:cNvPicPr>
      </xdr:nvPicPr>
      <xdr:blipFill>
        <a:blip r:embed="rId449"/>
        <a:stretch>
          <a:fillRect/>
        </a:stretch>
      </xdr:blipFill>
      <xdr:spPr>
        <a:xfrm>
          <a:off x="7066915" y="42448480"/>
          <a:ext cx="469900" cy="524510"/>
        </a:xfrm>
        <a:prstGeom prst="rect">
          <a:avLst/>
        </a:prstGeom>
        <a:noFill/>
        <a:ln w="9525">
          <a:noFill/>
        </a:ln>
      </xdr:spPr>
    </xdr:pic>
    <xdr:clientData/>
  </xdr:twoCellAnchor>
  <xdr:twoCellAnchor>
    <xdr:from>
      <xdr:col>4</xdr:col>
      <xdr:colOff>315595</xdr:colOff>
      <xdr:row>60</xdr:row>
      <xdr:rowOff>40005</xdr:rowOff>
    </xdr:from>
    <xdr:to>
      <xdr:col>4</xdr:col>
      <xdr:colOff>844550</xdr:colOff>
      <xdr:row>60</xdr:row>
      <xdr:rowOff>552450</xdr:rowOff>
    </xdr:to>
    <xdr:pic>
      <xdr:nvPicPr>
        <xdr:cNvPr id="669" name="Picture 27"/>
        <xdr:cNvPicPr>
          <a:picLocks noChangeAspect="1"/>
        </xdr:cNvPicPr>
      </xdr:nvPicPr>
      <xdr:blipFill>
        <a:blip r:embed="rId450"/>
        <a:stretch>
          <a:fillRect/>
        </a:stretch>
      </xdr:blipFill>
      <xdr:spPr>
        <a:xfrm>
          <a:off x="7133590" y="43200955"/>
          <a:ext cx="528955" cy="512445"/>
        </a:xfrm>
        <a:prstGeom prst="rect">
          <a:avLst/>
        </a:prstGeom>
        <a:noFill/>
        <a:ln w="9525">
          <a:noFill/>
        </a:ln>
      </xdr:spPr>
    </xdr:pic>
    <xdr:clientData/>
  </xdr:twoCellAnchor>
  <xdr:twoCellAnchor>
    <xdr:from>
      <xdr:col>4</xdr:col>
      <xdr:colOff>288925</xdr:colOff>
      <xdr:row>61</xdr:row>
      <xdr:rowOff>180975</xdr:rowOff>
    </xdr:from>
    <xdr:to>
      <xdr:col>4</xdr:col>
      <xdr:colOff>817880</xdr:colOff>
      <xdr:row>61</xdr:row>
      <xdr:rowOff>589280</xdr:rowOff>
    </xdr:to>
    <xdr:pic>
      <xdr:nvPicPr>
        <xdr:cNvPr id="670" name="Picture 29"/>
        <xdr:cNvPicPr>
          <a:picLocks noChangeAspect="1"/>
        </xdr:cNvPicPr>
      </xdr:nvPicPr>
      <xdr:blipFill>
        <a:blip r:embed="rId451"/>
        <a:stretch>
          <a:fillRect/>
        </a:stretch>
      </xdr:blipFill>
      <xdr:spPr>
        <a:xfrm>
          <a:off x="7106920" y="44103925"/>
          <a:ext cx="528955" cy="408305"/>
        </a:xfrm>
        <a:prstGeom prst="rect">
          <a:avLst/>
        </a:prstGeom>
        <a:noFill/>
        <a:ln w="9525">
          <a:noFill/>
        </a:ln>
      </xdr:spPr>
    </xdr:pic>
    <xdr:clientData/>
  </xdr:twoCellAnchor>
  <xdr:twoCellAnchor>
    <xdr:from>
      <xdr:col>4</xdr:col>
      <xdr:colOff>269875</xdr:colOff>
      <xdr:row>62</xdr:row>
      <xdr:rowOff>47625</xdr:rowOff>
    </xdr:from>
    <xdr:to>
      <xdr:col>4</xdr:col>
      <xdr:colOff>739775</xdr:colOff>
      <xdr:row>62</xdr:row>
      <xdr:rowOff>572135</xdr:rowOff>
    </xdr:to>
    <xdr:pic>
      <xdr:nvPicPr>
        <xdr:cNvPr id="671" name="Picture 10"/>
        <xdr:cNvPicPr>
          <a:picLocks noChangeAspect="1"/>
        </xdr:cNvPicPr>
      </xdr:nvPicPr>
      <xdr:blipFill>
        <a:blip r:embed="rId452"/>
        <a:stretch>
          <a:fillRect/>
        </a:stretch>
      </xdr:blipFill>
      <xdr:spPr>
        <a:xfrm>
          <a:off x="7087870" y="44732575"/>
          <a:ext cx="469900" cy="524510"/>
        </a:xfrm>
        <a:prstGeom prst="rect">
          <a:avLst/>
        </a:prstGeom>
        <a:noFill/>
        <a:ln w="9525">
          <a:noFill/>
        </a:ln>
      </xdr:spPr>
    </xdr:pic>
    <xdr:clientData/>
  </xdr:twoCellAnchor>
  <xdr:twoCellAnchor>
    <xdr:from>
      <xdr:col>4</xdr:col>
      <xdr:colOff>241300</xdr:colOff>
      <xdr:row>63</xdr:row>
      <xdr:rowOff>123825</xdr:rowOff>
    </xdr:from>
    <xdr:to>
      <xdr:col>4</xdr:col>
      <xdr:colOff>770255</xdr:colOff>
      <xdr:row>63</xdr:row>
      <xdr:rowOff>532130</xdr:rowOff>
    </xdr:to>
    <xdr:pic>
      <xdr:nvPicPr>
        <xdr:cNvPr id="672" name="Picture 34"/>
        <xdr:cNvPicPr>
          <a:picLocks noChangeAspect="1"/>
        </xdr:cNvPicPr>
      </xdr:nvPicPr>
      <xdr:blipFill>
        <a:blip r:embed="rId453"/>
        <a:stretch>
          <a:fillRect/>
        </a:stretch>
      </xdr:blipFill>
      <xdr:spPr>
        <a:xfrm>
          <a:off x="7059295" y="45570775"/>
          <a:ext cx="528955" cy="408305"/>
        </a:xfrm>
        <a:prstGeom prst="rect">
          <a:avLst/>
        </a:prstGeom>
        <a:noFill/>
        <a:ln w="9525">
          <a:noFill/>
        </a:ln>
      </xdr:spPr>
    </xdr:pic>
    <xdr:clientData/>
  </xdr:twoCellAnchor>
  <xdr:twoCellAnchor>
    <xdr:from>
      <xdr:col>4</xdr:col>
      <xdr:colOff>222250</xdr:colOff>
      <xdr:row>64</xdr:row>
      <xdr:rowOff>38100</xdr:rowOff>
    </xdr:from>
    <xdr:to>
      <xdr:col>4</xdr:col>
      <xdr:colOff>692150</xdr:colOff>
      <xdr:row>64</xdr:row>
      <xdr:rowOff>562610</xdr:rowOff>
    </xdr:to>
    <xdr:pic>
      <xdr:nvPicPr>
        <xdr:cNvPr id="673" name="Picture 64"/>
        <xdr:cNvPicPr>
          <a:picLocks noChangeAspect="1"/>
        </xdr:cNvPicPr>
      </xdr:nvPicPr>
      <xdr:blipFill>
        <a:blip r:embed="rId454"/>
        <a:stretch>
          <a:fillRect/>
        </a:stretch>
      </xdr:blipFill>
      <xdr:spPr>
        <a:xfrm>
          <a:off x="7040245" y="46247050"/>
          <a:ext cx="469900" cy="524510"/>
        </a:xfrm>
        <a:prstGeom prst="rect">
          <a:avLst/>
        </a:prstGeom>
        <a:noFill/>
        <a:ln w="9525">
          <a:noFill/>
        </a:ln>
      </xdr:spPr>
    </xdr:pic>
    <xdr:clientData/>
  </xdr:twoCellAnchor>
  <xdr:twoCellAnchor editAs="oneCell">
    <xdr:from>
      <xdr:col>4</xdr:col>
      <xdr:colOff>268605</xdr:colOff>
      <xdr:row>15</xdr:row>
      <xdr:rowOff>184785</xdr:rowOff>
    </xdr:from>
    <xdr:to>
      <xdr:col>4</xdr:col>
      <xdr:colOff>1149985</xdr:colOff>
      <xdr:row>15</xdr:row>
      <xdr:rowOff>671195</xdr:rowOff>
    </xdr:to>
    <xdr:pic>
      <xdr:nvPicPr>
        <xdr:cNvPr id="674" name="图片 673"/>
        <xdr:cNvPicPr>
          <a:picLocks noChangeAspect="1"/>
        </xdr:cNvPicPr>
      </xdr:nvPicPr>
      <xdr:blipFill>
        <a:blip r:embed="rId455"/>
        <a:stretch>
          <a:fillRect/>
        </a:stretch>
      </xdr:blipFill>
      <xdr:spPr>
        <a:xfrm>
          <a:off x="7086600" y="9055735"/>
          <a:ext cx="881380" cy="486410"/>
        </a:xfrm>
        <a:prstGeom prst="rect">
          <a:avLst/>
        </a:prstGeom>
        <a:noFill/>
        <a:ln w="9525">
          <a:noFill/>
        </a:ln>
      </xdr:spPr>
    </xdr:pic>
    <xdr:clientData/>
  </xdr:twoCellAnchor>
  <xdr:twoCellAnchor>
    <xdr:from>
      <xdr:col>4</xdr:col>
      <xdr:colOff>405765</xdr:colOff>
      <xdr:row>50</xdr:row>
      <xdr:rowOff>224790</xdr:rowOff>
    </xdr:from>
    <xdr:to>
      <xdr:col>4</xdr:col>
      <xdr:colOff>875665</xdr:colOff>
      <xdr:row>50</xdr:row>
      <xdr:rowOff>749300</xdr:rowOff>
    </xdr:to>
    <xdr:pic>
      <xdr:nvPicPr>
        <xdr:cNvPr id="675" name="Picture 50"/>
        <xdr:cNvPicPr>
          <a:picLocks noChangeAspect="1"/>
        </xdr:cNvPicPr>
      </xdr:nvPicPr>
      <xdr:blipFill>
        <a:blip r:embed="rId442"/>
        <a:stretch>
          <a:fillRect/>
        </a:stretch>
      </xdr:blipFill>
      <xdr:spPr>
        <a:xfrm>
          <a:off x="7223760" y="35765740"/>
          <a:ext cx="469900" cy="524510"/>
        </a:xfrm>
        <a:prstGeom prst="rect">
          <a:avLst/>
        </a:prstGeom>
        <a:noFill/>
        <a:ln w="9525">
          <a:noFill/>
        </a:ln>
      </xdr:spPr>
    </xdr:pic>
    <xdr:clientData/>
  </xdr:twoCellAnchor>
  <xdr:twoCellAnchor editAs="oneCell">
    <xdr:from>
      <xdr:col>4</xdr:col>
      <xdr:colOff>118110</xdr:colOff>
      <xdr:row>8</xdr:row>
      <xdr:rowOff>225425</xdr:rowOff>
    </xdr:from>
    <xdr:to>
      <xdr:col>4</xdr:col>
      <xdr:colOff>901065</xdr:colOff>
      <xdr:row>8</xdr:row>
      <xdr:rowOff>474980</xdr:rowOff>
    </xdr:to>
    <xdr:pic>
      <xdr:nvPicPr>
        <xdr:cNvPr id="676" name="图片 675" descr="9e3202cac4dda7a4072fc438c7a28d0"/>
        <xdr:cNvPicPr>
          <a:picLocks noChangeAspect="1"/>
        </xdr:cNvPicPr>
      </xdr:nvPicPr>
      <xdr:blipFill>
        <a:blip r:embed="rId456"/>
        <a:stretch>
          <a:fillRect/>
        </a:stretch>
      </xdr:blipFill>
      <xdr:spPr>
        <a:xfrm rot="16200000">
          <a:off x="7202805" y="3495675"/>
          <a:ext cx="249555" cy="782955"/>
        </a:xfrm>
        <a:prstGeom prst="rect">
          <a:avLst/>
        </a:prstGeom>
        <a:noFill/>
        <a:ln w="9525">
          <a:noFill/>
        </a:ln>
      </xdr:spPr>
    </xdr:pic>
    <xdr:clientData/>
  </xdr:twoCellAnchor>
  <xdr:twoCellAnchor editAs="oneCell">
    <xdr:from>
      <xdr:col>4</xdr:col>
      <xdr:colOff>276225</xdr:colOff>
      <xdr:row>38</xdr:row>
      <xdr:rowOff>126365</xdr:rowOff>
    </xdr:from>
    <xdr:to>
      <xdr:col>4</xdr:col>
      <xdr:colOff>842010</xdr:colOff>
      <xdr:row>38</xdr:row>
      <xdr:rowOff>708660</xdr:rowOff>
    </xdr:to>
    <xdr:pic>
      <xdr:nvPicPr>
        <xdr:cNvPr id="677" name="ID_2F1FE1040E524601A28B157C1099E0F2"/>
        <xdr:cNvPicPr>
          <a:picLocks noChangeAspect="1"/>
        </xdr:cNvPicPr>
      </xdr:nvPicPr>
      <xdr:blipFill>
        <a:blip r:embed="rId457"/>
        <a:stretch>
          <a:fillRect/>
        </a:stretch>
      </xdr:blipFill>
      <xdr:spPr>
        <a:xfrm>
          <a:off x="7094220" y="26523315"/>
          <a:ext cx="565785" cy="582295"/>
        </a:xfrm>
        <a:prstGeom prst="rect">
          <a:avLst/>
        </a:prstGeom>
        <a:noFill/>
        <a:ln w="9525">
          <a:noFill/>
        </a:ln>
      </xdr:spPr>
    </xdr:pic>
    <xdr:clientData/>
  </xdr:twoCellAnchor>
  <xdr:twoCellAnchor editAs="oneCell">
    <xdr:from>
      <xdr:col>4</xdr:col>
      <xdr:colOff>177165</xdr:colOff>
      <xdr:row>37</xdr:row>
      <xdr:rowOff>236220</xdr:rowOff>
    </xdr:from>
    <xdr:to>
      <xdr:col>4</xdr:col>
      <xdr:colOff>929640</xdr:colOff>
      <xdr:row>37</xdr:row>
      <xdr:rowOff>502920</xdr:rowOff>
    </xdr:to>
    <xdr:pic>
      <xdr:nvPicPr>
        <xdr:cNvPr id="678" name="ID_6FCE258E33524C3283291EEACC57BFDA"/>
        <xdr:cNvPicPr>
          <a:picLocks noChangeAspect="1"/>
        </xdr:cNvPicPr>
      </xdr:nvPicPr>
      <xdr:blipFill>
        <a:blip r:embed="rId458"/>
        <a:stretch>
          <a:fillRect/>
        </a:stretch>
      </xdr:blipFill>
      <xdr:spPr>
        <a:xfrm>
          <a:off x="6995160" y="25871170"/>
          <a:ext cx="752475" cy="266700"/>
        </a:xfrm>
        <a:prstGeom prst="rect">
          <a:avLst/>
        </a:prstGeom>
        <a:noFill/>
        <a:ln w="9525">
          <a:noFill/>
        </a:ln>
      </xdr:spPr>
    </xdr:pic>
    <xdr:clientData/>
  </xdr:twoCellAnchor>
  <xdr:twoCellAnchor editAs="oneCell">
    <xdr:from>
      <xdr:col>4</xdr:col>
      <xdr:colOff>93345</xdr:colOff>
      <xdr:row>51</xdr:row>
      <xdr:rowOff>205740</xdr:rowOff>
    </xdr:from>
    <xdr:to>
      <xdr:col>4</xdr:col>
      <xdr:colOff>1022985</xdr:colOff>
      <xdr:row>51</xdr:row>
      <xdr:rowOff>554355</xdr:rowOff>
    </xdr:to>
    <xdr:pic>
      <xdr:nvPicPr>
        <xdr:cNvPr id="679" name="ID_E2BA2A2FE1A84A5BBA73751ABB2F8625"/>
        <xdr:cNvPicPr>
          <a:picLocks noChangeAspect="1"/>
        </xdr:cNvPicPr>
      </xdr:nvPicPr>
      <xdr:blipFill>
        <a:blip r:embed="rId459"/>
        <a:stretch>
          <a:fillRect/>
        </a:stretch>
      </xdr:blipFill>
      <xdr:spPr>
        <a:xfrm>
          <a:off x="6911340" y="36508690"/>
          <a:ext cx="929640" cy="348615"/>
        </a:xfrm>
        <a:prstGeom prst="rect">
          <a:avLst/>
        </a:prstGeom>
        <a:noFill/>
        <a:ln w="9525">
          <a:noFill/>
        </a:ln>
      </xdr:spPr>
    </xdr:pic>
    <xdr:clientData/>
  </xdr:twoCellAnchor>
  <xdr:twoCellAnchor editAs="oneCell">
    <xdr:from>
      <xdr:col>4</xdr:col>
      <xdr:colOff>327660</xdr:colOff>
      <xdr:row>65</xdr:row>
      <xdr:rowOff>52705</xdr:rowOff>
    </xdr:from>
    <xdr:to>
      <xdr:col>4</xdr:col>
      <xdr:colOff>833755</xdr:colOff>
      <xdr:row>65</xdr:row>
      <xdr:rowOff>723900</xdr:rowOff>
    </xdr:to>
    <xdr:pic>
      <xdr:nvPicPr>
        <xdr:cNvPr id="680" name="ID_F8F89D0F31CA47BFA5E5A4DCF3970F71"/>
        <xdr:cNvPicPr>
          <a:picLocks noChangeAspect="1"/>
        </xdr:cNvPicPr>
      </xdr:nvPicPr>
      <xdr:blipFill>
        <a:blip r:embed="rId460"/>
        <a:stretch>
          <a:fillRect/>
        </a:stretch>
      </xdr:blipFill>
      <xdr:spPr>
        <a:xfrm>
          <a:off x="7145655" y="47023655"/>
          <a:ext cx="506095" cy="671195"/>
        </a:xfrm>
        <a:prstGeom prst="rect">
          <a:avLst/>
        </a:prstGeom>
        <a:noFill/>
        <a:ln w="9525">
          <a:noFill/>
        </a:ln>
      </xdr:spPr>
    </xdr:pic>
    <xdr:clientData/>
  </xdr:twoCellAnchor>
  <xdr:twoCellAnchor editAs="oneCell">
    <xdr:from>
      <xdr:col>4</xdr:col>
      <xdr:colOff>520065</xdr:colOff>
      <xdr:row>23</xdr:row>
      <xdr:rowOff>75565</xdr:rowOff>
    </xdr:from>
    <xdr:to>
      <xdr:col>4</xdr:col>
      <xdr:colOff>732790</xdr:colOff>
      <xdr:row>23</xdr:row>
      <xdr:rowOff>754380</xdr:rowOff>
    </xdr:to>
    <xdr:pic>
      <xdr:nvPicPr>
        <xdr:cNvPr id="681" name="ID_6269615051DF46CA801EFBF2F1913039"/>
        <xdr:cNvPicPr>
          <a:picLocks noChangeAspect="1"/>
        </xdr:cNvPicPr>
      </xdr:nvPicPr>
      <xdr:blipFill>
        <a:blip r:embed="rId461"/>
        <a:stretch>
          <a:fillRect/>
        </a:stretch>
      </xdr:blipFill>
      <xdr:spPr>
        <a:xfrm>
          <a:off x="7338060" y="15042515"/>
          <a:ext cx="212725" cy="678815"/>
        </a:xfrm>
        <a:prstGeom prst="rect">
          <a:avLst/>
        </a:prstGeom>
        <a:noFill/>
        <a:ln w="9525">
          <a:noFill/>
        </a:ln>
      </xdr:spPr>
    </xdr:pic>
    <xdr:clientData/>
  </xdr:twoCellAnchor>
  <xdr:oneCellAnchor>
    <xdr:from>
      <xdr:col>4</xdr:col>
      <xdr:colOff>108585</xdr:colOff>
      <xdr:row>41</xdr:row>
      <xdr:rowOff>236220</xdr:rowOff>
    </xdr:from>
    <xdr:ext cx="961390" cy="260350"/>
    <xdr:pic>
      <xdr:nvPicPr>
        <xdr:cNvPr id="682" name="图片 681"/>
        <xdr:cNvPicPr>
          <a:picLocks noChangeAspect="1"/>
        </xdr:cNvPicPr>
      </xdr:nvPicPr>
      <xdr:blipFill>
        <a:blip r:embed="rId462"/>
        <a:stretch>
          <a:fillRect/>
        </a:stretch>
      </xdr:blipFill>
      <xdr:spPr>
        <a:xfrm>
          <a:off x="6926580" y="28919170"/>
          <a:ext cx="961390" cy="260350"/>
        </a:xfrm>
        <a:prstGeom prst="rect">
          <a:avLst/>
        </a:prstGeom>
      </xdr:spPr>
    </xdr:pic>
    <xdr:clientData/>
  </xdr:oneCellAnchor>
  <xdr:twoCellAnchor editAs="oneCell">
    <xdr:from>
      <xdr:col>4</xdr:col>
      <xdr:colOff>450850</xdr:colOff>
      <xdr:row>90</xdr:row>
      <xdr:rowOff>31115</xdr:rowOff>
    </xdr:from>
    <xdr:to>
      <xdr:col>4</xdr:col>
      <xdr:colOff>775335</xdr:colOff>
      <xdr:row>90</xdr:row>
      <xdr:rowOff>754380</xdr:rowOff>
    </xdr:to>
    <xdr:pic>
      <xdr:nvPicPr>
        <xdr:cNvPr id="683" name="ID_F43C75FF15504FFD98EA93DDFCEB7877"/>
        <xdr:cNvPicPr>
          <a:picLocks noChangeAspect="1"/>
        </xdr:cNvPicPr>
      </xdr:nvPicPr>
      <xdr:blipFill>
        <a:blip r:embed="rId463"/>
        <a:stretch>
          <a:fillRect/>
        </a:stretch>
      </xdr:blipFill>
      <xdr:spPr>
        <a:xfrm>
          <a:off x="7268845" y="66052065"/>
          <a:ext cx="324485" cy="723265"/>
        </a:xfrm>
        <a:prstGeom prst="rect">
          <a:avLst/>
        </a:prstGeom>
        <a:noFill/>
        <a:ln w="9525">
          <a:noFill/>
        </a:ln>
      </xdr:spPr>
    </xdr:pic>
    <xdr:clientData/>
  </xdr:twoCellAnchor>
  <xdr:twoCellAnchor editAs="oneCell">
    <xdr:from>
      <xdr:col>4</xdr:col>
      <xdr:colOff>333375</xdr:colOff>
      <xdr:row>92</xdr:row>
      <xdr:rowOff>98425</xdr:rowOff>
    </xdr:from>
    <xdr:to>
      <xdr:col>4</xdr:col>
      <xdr:colOff>859790</xdr:colOff>
      <xdr:row>92</xdr:row>
      <xdr:rowOff>739140</xdr:rowOff>
    </xdr:to>
    <xdr:pic>
      <xdr:nvPicPr>
        <xdr:cNvPr id="684" name="ID_A173DD66369F44899F82706DFA60BB4B"/>
        <xdr:cNvPicPr>
          <a:picLocks noChangeAspect="1"/>
        </xdr:cNvPicPr>
      </xdr:nvPicPr>
      <xdr:blipFill>
        <a:blip r:embed="rId464"/>
        <a:srcRect/>
        <a:stretch>
          <a:fillRect/>
        </a:stretch>
      </xdr:blipFill>
      <xdr:spPr>
        <a:xfrm>
          <a:off x="7151370" y="67643375"/>
          <a:ext cx="526415" cy="640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237490</xdr:colOff>
      <xdr:row>89</xdr:row>
      <xdr:rowOff>179705</xdr:rowOff>
    </xdr:from>
    <xdr:to>
      <xdr:col>4</xdr:col>
      <xdr:colOff>1042035</xdr:colOff>
      <xdr:row>89</xdr:row>
      <xdr:rowOff>673735</xdr:rowOff>
    </xdr:to>
    <xdr:pic>
      <xdr:nvPicPr>
        <xdr:cNvPr id="685" name="图片 684"/>
        <xdr:cNvPicPr>
          <a:picLocks noChangeAspect="1"/>
        </xdr:cNvPicPr>
      </xdr:nvPicPr>
      <xdr:blipFill>
        <a:blip r:embed="rId465"/>
        <a:stretch>
          <a:fillRect/>
        </a:stretch>
      </xdr:blipFill>
      <xdr:spPr>
        <a:xfrm>
          <a:off x="7055485" y="65438655"/>
          <a:ext cx="804545" cy="494030"/>
        </a:xfrm>
        <a:prstGeom prst="rect">
          <a:avLst/>
        </a:prstGeom>
        <a:noFill/>
        <a:ln w="9525">
          <a:noFill/>
        </a:ln>
      </xdr:spPr>
    </xdr:pic>
    <xdr:clientData/>
  </xdr:twoCellAnchor>
  <xdr:twoCellAnchor>
    <xdr:from>
      <xdr:col>4</xdr:col>
      <xdr:colOff>347980</xdr:colOff>
      <xdr:row>84</xdr:row>
      <xdr:rowOff>57150</xdr:rowOff>
    </xdr:from>
    <xdr:to>
      <xdr:col>4</xdr:col>
      <xdr:colOff>886460</xdr:colOff>
      <xdr:row>84</xdr:row>
      <xdr:rowOff>658495</xdr:rowOff>
    </xdr:to>
    <xdr:pic>
      <xdr:nvPicPr>
        <xdr:cNvPr id="686" name="Picture 33"/>
        <xdr:cNvPicPr>
          <a:picLocks noChangeAspect="1"/>
        </xdr:cNvPicPr>
      </xdr:nvPicPr>
      <xdr:blipFill>
        <a:blip r:embed="rId449"/>
        <a:stretch>
          <a:fillRect/>
        </a:stretch>
      </xdr:blipFill>
      <xdr:spPr>
        <a:xfrm>
          <a:off x="7165975" y="61506100"/>
          <a:ext cx="538480" cy="601345"/>
        </a:xfrm>
        <a:prstGeom prst="rect">
          <a:avLst/>
        </a:prstGeom>
        <a:noFill/>
        <a:ln w="9525">
          <a:noFill/>
        </a:ln>
      </xdr:spPr>
    </xdr:pic>
    <xdr:clientData/>
  </xdr:twoCellAnchor>
  <xdr:twoCellAnchor editAs="oneCell">
    <xdr:from>
      <xdr:col>4</xdr:col>
      <xdr:colOff>192405</xdr:colOff>
      <xdr:row>86</xdr:row>
      <xdr:rowOff>129540</xdr:rowOff>
    </xdr:from>
    <xdr:to>
      <xdr:col>4</xdr:col>
      <xdr:colOff>839470</xdr:colOff>
      <xdr:row>86</xdr:row>
      <xdr:rowOff>598170</xdr:rowOff>
    </xdr:to>
    <xdr:pic>
      <xdr:nvPicPr>
        <xdr:cNvPr id="687" name="图片 686"/>
        <xdr:cNvPicPr>
          <a:picLocks noChangeAspect="1"/>
        </xdr:cNvPicPr>
      </xdr:nvPicPr>
      <xdr:blipFill>
        <a:blip r:embed="rId466"/>
        <a:stretch>
          <a:fillRect/>
        </a:stretch>
      </xdr:blipFill>
      <xdr:spPr>
        <a:xfrm>
          <a:off x="7010400" y="63102490"/>
          <a:ext cx="647065" cy="468630"/>
        </a:xfrm>
        <a:prstGeom prst="rect">
          <a:avLst/>
        </a:prstGeom>
        <a:noFill/>
        <a:ln w="9525">
          <a:noFill/>
        </a:ln>
      </xdr:spPr>
    </xdr:pic>
    <xdr:clientData/>
  </xdr:twoCellAnchor>
  <xdr:twoCellAnchor editAs="oneCell">
    <xdr:from>
      <xdr:col>4</xdr:col>
      <xdr:colOff>154305</xdr:colOff>
      <xdr:row>87</xdr:row>
      <xdr:rowOff>53340</xdr:rowOff>
    </xdr:from>
    <xdr:to>
      <xdr:col>4</xdr:col>
      <xdr:colOff>905510</xdr:colOff>
      <xdr:row>87</xdr:row>
      <xdr:rowOff>685800</xdr:rowOff>
    </xdr:to>
    <xdr:pic>
      <xdr:nvPicPr>
        <xdr:cNvPr id="688" name="图片 687"/>
        <xdr:cNvPicPr>
          <a:picLocks noChangeAspect="1"/>
        </xdr:cNvPicPr>
      </xdr:nvPicPr>
      <xdr:blipFill>
        <a:blip r:embed="rId467"/>
        <a:stretch>
          <a:fillRect/>
        </a:stretch>
      </xdr:blipFill>
      <xdr:spPr>
        <a:xfrm>
          <a:off x="6972300" y="63788290"/>
          <a:ext cx="751205" cy="632460"/>
        </a:xfrm>
        <a:prstGeom prst="rect">
          <a:avLst/>
        </a:prstGeom>
        <a:noFill/>
        <a:ln w="9525">
          <a:noFill/>
        </a:ln>
      </xdr:spPr>
    </xdr:pic>
    <xdr:clientData/>
  </xdr:twoCellAnchor>
  <xdr:twoCellAnchor editAs="oneCell">
    <xdr:from>
      <xdr:col>4</xdr:col>
      <xdr:colOff>70485</xdr:colOff>
      <xdr:row>88</xdr:row>
      <xdr:rowOff>83820</xdr:rowOff>
    </xdr:from>
    <xdr:to>
      <xdr:col>4</xdr:col>
      <xdr:colOff>930910</xdr:colOff>
      <xdr:row>88</xdr:row>
      <xdr:rowOff>512445</xdr:rowOff>
    </xdr:to>
    <xdr:pic>
      <xdr:nvPicPr>
        <xdr:cNvPr id="689" name="图片 688"/>
        <xdr:cNvPicPr>
          <a:picLocks noChangeAspect="1"/>
        </xdr:cNvPicPr>
      </xdr:nvPicPr>
      <xdr:blipFill>
        <a:blip r:embed="rId468"/>
        <a:stretch>
          <a:fillRect/>
        </a:stretch>
      </xdr:blipFill>
      <xdr:spPr>
        <a:xfrm>
          <a:off x="6888480" y="64580770"/>
          <a:ext cx="860425" cy="428625"/>
        </a:xfrm>
        <a:prstGeom prst="rect">
          <a:avLst/>
        </a:prstGeom>
        <a:noFill/>
        <a:ln w="9525">
          <a:noFill/>
        </a:ln>
      </xdr:spPr>
    </xdr:pic>
    <xdr:clientData/>
  </xdr:twoCellAnchor>
  <xdr:twoCellAnchor editAs="oneCell">
    <xdr:from>
      <xdr:col>4</xdr:col>
      <xdr:colOff>416560</xdr:colOff>
      <xdr:row>67</xdr:row>
      <xdr:rowOff>15240</xdr:rowOff>
    </xdr:from>
    <xdr:to>
      <xdr:col>4</xdr:col>
      <xdr:colOff>817880</xdr:colOff>
      <xdr:row>67</xdr:row>
      <xdr:rowOff>754380</xdr:rowOff>
    </xdr:to>
    <xdr:pic>
      <xdr:nvPicPr>
        <xdr:cNvPr id="690" name="ID_F734A201C0CE413F8205EAC062307AC1"/>
        <xdr:cNvPicPr>
          <a:picLocks noChangeAspect="1"/>
        </xdr:cNvPicPr>
      </xdr:nvPicPr>
      <xdr:blipFill>
        <a:blip r:embed="rId469"/>
        <a:stretch>
          <a:fillRect/>
        </a:stretch>
      </xdr:blipFill>
      <xdr:spPr>
        <a:xfrm>
          <a:off x="7234555" y="48510190"/>
          <a:ext cx="401320" cy="739140"/>
        </a:xfrm>
        <a:prstGeom prst="rect">
          <a:avLst/>
        </a:prstGeom>
        <a:noFill/>
        <a:ln w="9525">
          <a:noFill/>
        </a:ln>
      </xdr:spPr>
    </xdr:pic>
    <xdr:clientData/>
  </xdr:twoCellAnchor>
  <xdr:twoCellAnchor editAs="oneCell">
    <xdr:from>
      <xdr:col>4</xdr:col>
      <xdr:colOff>415925</xdr:colOff>
      <xdr:row>68</xdr:row>
      <xdr:rowOff>15240</xdr:rowOff>
    </xdr:from>
    <xdr:to>
      <xdr:col>4</xdr:col>
      <xdr:colOff>817880</xdr:colOff>
      <xdr:row>68</xdr:row>
      <xdr:rowOff>754380</xdr:rowOff>
    </xdr:to>
    <xdr:pic>
      <xdr:nvPicPr>
        <xdr:cNvPr id="691" name="ID_1ED13704E7BD4AE18DC4BDDB2A497FA5"/>
        <xdr:cNvPicPr>
          <a:picLocks noChangeAspect="1"/>
        </xdr:cNvPicPr>
      </xdr:nvPicPr>
      <xdr:blipFill>
        <a:blip r:embed="rId470"/>
        <a:stretch>
          <a:fillRect/>
        </a:stretch>
      </xdr:blipFill>
      <xdr:spPr>
        <a:xfrm>
          <a:off x="7233920" y="49272190"/>
          <a:ext cx="401955" cy="739140"/>
        </a:xfrm>
        <a:prstGeom prst="rect">
          <a:avLst/>
        </a:prstGeom>
        <a:noFill/>
        <a:ln w="9525">
          <a:noFill/>
        </a:ln>
      </xdr:spPr>
    </xdr:pic>
    <xdr:clientData/>
  </xdr:twoCellAnchor>
  <xdr:twoCellAnchor editAs="oneCell">
    <xdr:from>
      <xdr:col>4</xdr:col>
      <xdr:colOff>81280</xdr:colOff>
      <xdr:row>69</xdr:row>
      <xdr:rowOff>15240</xdr:rowOff>
    </xdr:from>
    <xdr:to>
      <xdr:col>4</xdr:col>
      <xdr:colOff>1153160</xdr:colOff>
      <xdr:row>69</xdr:row>
      <xdr:rowOff>754380</xdr:rowOff>
    </xdr:to>
    <xdr:pic>
      <xdr:nvPicPr>
        <xdr:cNvPr id="692" name="ID_C150B8DF9C25460CA4C4DC65814DC554"/>
        <xdr:cNvPicPr>
          <a:picLocks noChangeAspect="1"/>
        </xdr:cNvPicPr>
      </xdr:nvPicPr>
      <xdr:blipFill>
        <a:blip r:embed="rId471"/>
        <a:stretch>
          <a:fillRect/>
        </a:stretch>
      </xdr:blipFill>
      <xdr:spPr>
        <a:xfrm>
          <a:off x="6899275" y="50034190"/>
          <a:ext cx="1071880" cy="739140"/>
        </a:xfrm>
        <a:prstGeom prst="rect">
          <a:avLst/>
        </a:prstGeom>
        <a:noFill/>
        <a:ln w="9525">
          <a:noFill/>
        </a:ln>
      </xdr:spPr>
    </xdr:pic>
    <xdr:clientData/>
  </xdr:twoCellAnchor>
  <xdr:twoCellAnchor editAs="oneCell">
    <xdr:from>
      <xdr:col>4</xdr:col>
      <xdr:colOff>364490</xdr:colOff>
      <xdr:row>70</xdr:row>
      <xdr:rowOff>15240</xdr:rowOff>
    </xdr:from>
    <xdr:to>
      <xdr:col>4</xdr:col>
      <xdr:colOff>869950</xdr:colOff>
      <xdr:row>70</xdr:row>
      <xdr:rowOff>754380</xdr:rowOff>
    </xdr:to>
    <xdr:pic>
      <xdr:nvPicPr>
        <xdr:cNvPr id="693" name="ID_2CB22547A4B945EFA235C2B79CB78117"/>
        <xdr:cNvPicPr>
          <a:picLocks noChangeAspect="1"/>
        </xdr:cNvPicPr>
      </xdr:nvPicPr>
      <xdr:blipFill>
        <a:blip r:embed="rId472"/>
        <a:stretch>
          <a:fillRect/>
        </a:stretch>
      </xdr:blipFill>
      <xdr:spPr>
        <a:xfrm>
          <a:off x="7182485" y="50796190"/>
          <a:ext cx="505460" cy="739140"/>
        </a:xfrm>
        <a:prstGeom prst="rect">
          <a:avLst/>
        </a:prstGeom>
        <a:noFill/>
        <a:ln w="9525">
          <a:noFill/>
        </a:ln>
      </xdr:spPr>
    </xdr:pic>
    <xdr:clientData/>
  </xdr:twoCellAnchor>
  <xdr:twoCellAnchor editAs="oneCell">
    <xdr:from>
      <xdr:col>4</xdr:col>
      <xdr:colOff>194945</xdr:colOff>
      <xdr:row>71</xdr:row>
      <xdr:rowOff>15240</xdr:rowOff>
    </xdr:from>
    <xdr:to>
      <xdr:col>4</xdr:col>
      <xdr:colOff>1039495</xdr:colOff>
      <xdr:row>71</xdr:row>
      <xdr:rowOff>754380</xdr:rowOff>
    </xdr:to>
    <xdr:pic>
      <xdr:nvPicPr>
        <xdr:cNvPr id="694" name="ID_29D263A25CFF4C58A9B17A461BABE529"/>
        <xdr:cNvPicPr>
          <a:picLocks noChangeAspect="1"/>
        </xdr:cNvPicPr>
      </xdr:nvPicPr>
      <xdr:blipFill>
        <a:blip r:embed="rId473"/>
        <a:stretch>
          <a:fillRect/>
        </a:stretch>
      </xdr:blipFill>
      <xdr:spPr>
        <a:xfrm>
          <a:off x="7012940" y="51558190"/>
          <a:ext cx="844550" cy="739140"/>
        </a:xfrm>
        <a:prstGeom prst="rect">
          <a:avLst/>
        </a:prstGeom>
        <a:noFill/>
        <a:ln w="9525">
          <a:noFill/>
        </a:ln>
      </xdr:spPr>
    </xdr:pic>
    <xdr:clientData/>
  </xdr:twoCellAnchor>
  <xdr:twoCellAnchor editAs="oneCell">
    <xdr:from>
      <xdr:col>4</xdr:col>
      <xdr:colOff>15240</xdr:colOff>
      <xdr:row>72</xdr:row>
      <xdr:rowOff>261620</xdr:rowOff>
    </xdr:from>
    <xdr:to>
      <xdr:col>5</xdr:col>
      <xdr:colOff>0</xdr:colOff>
      <xdr:row>72</xdr:row>
      <xdr:rowOff>508000</xdr:rowOff>
    </xdr:to>
    <xdr:pic>
      <xdr:nvPicPr>
        <xdr:cNvPr id="695" name="ID_9EF1631867B84D3388E883E4536A7296"/>
        <xdr:cNvPicPr>
          <a:picLocks noChangeAspect="1" noChangeArrowheads="1"/>
        </xdr:cNvPicPr>
      </xdr:nvPicPr>
      <xdr:blipFill>
        <a:blip r:embed="rId474"/>
        <a:srcRect/>
        <a:stretch>
          <a:fillRect/>
        </a:stretch>
      </xdr:blipFill>
      <xdr:spPr>
        <a:xfrm>
          <a:off x="6833235" y="52566570"/>
          <a:ext cx="1211580" cy="246380"/>
        </a:xfrm>
        <a:prstGeom prst="rect">
          <a:avLst/>
        </a:prstGeom>
        <a:noFill/>
        <a:ln w="1">
          <a:noFill/>
          <a:miter lim="800000"/>
          <a:headEnd/>
          <a:tailEnd type="none" w="med" len="med"/>
        </a:ln>
        <a:effectLst/>
      </xdr:spPr>
    </xdr:pic>
    <xdr:clientData/>
  </xdr:twoCellAnchor>
  <xdr:twoCellAnchor editAs="oneCell">
    <xdr:from>
      <xdr:col>4</xdr:col>
      <xdr:colOff>15240</xdr:colOff>
      <xdr:row>73</xdr:row>
      <xdr:rowOff>284480</xdr:rowOff>
    </xdr:from>
    <xdr:to>
      <xdr:col>5</xdr:col>
      <xdr:colOff>0</xdr:colOff>
      <xdr:row>73</xdr:row>
      <xdr:rowOff>484505</xdr:rowOff>
    </xdr:to>
    <xdr:pic>
      <xdr:nvPicPr>
        <xdr:cNvPr id="696" name="ID_149ADE1772164B3AA21AE6184628D534"/>
        <xdr:cNvPicPr>
          <a:picLocks noChangeAspect="1" noChangeArrowheads="1"/>
        </xdr:cNvPicPr>
      </xdr:nvPicPr>
      <xdr:blipFill>
        <a:blip r:embed="rId475"/>
        <a:srcRect/>
        <a:stretch>
          <a:fillRect/>
        </a:stretch>
      </xdr:blipFill>
      <xdr:spPr>
        <a:xfrm>
          <a:off x="6833235" y="53351430"/>
          <a:ext cx="1211580" cy="200025"/>
        </a:xfrm>
        <a:prstGeom prst="rect">
          <a:avLst/>
        </a:prstGeom>
        <a:noFill/>
        <a:ln w="1">
          <a:noFill/>
          <a:miter lim="800000"/>
          <a:headEnd/>
          <a:tailEnd type="none" w="med" len="med"/>
        </a:ln>
        <a:effectLst/>
      </xdr:spPr>
    </xdr:pic>
    <xdr:clientData/>
  </xdr:twoCellAnchor>
  <xdr:twoCellAnchor editAs="oneCell">
    <xdr:from>
      <xdr:col>4</xdr:col>
      <xdr:colOff>468630</xdr:colOff>
      <xdr:row>74</xdr:row>
      <xdr:rowOff>15240</xdr:rowOff>
    </xdr:from>
    <xdr:to>
      <xdr:col>4</xdr:col>
      <xdr:colOff>765810</xdr:colOff>
      <xdr:row>74</xdr:row>
      <xdr:rowOff>754380</xdr:rowOff>
    </xdr:to>
    <xdr:pic>
      <xdr:nvPicPr>
        <xdr:cNvPr id="697" name="ID_4B3EAA8EA47C4245967A32FA79E532F2"/>
        <xdr:cNvPicPr>
          <a:picLocks noChangeAspect="1"/>
        </xdr:cNvPicPr>
      </xdr:nvPicPr>
      <xdr:blipFill>
        <a:blip r:embed="rId476"/>
        <a:stretch>
          <a:fillRect/>
        </a:stretch>
      </xdr:blipFill>
      <xdr:spPr>
        <a:xfrm>
          <a:off x="7286625" y="53844190"/>
          <a:ext cx="297180" cy="739140"/>
        </a:xfrm>
        <a:prstGeom prst="rect">
          <a:avLst/>
        </a:prstGeom>
        <a:noFill/>
        <a:ln w="9525">
          <a:noFill/>
        </a:ln>
      </xdr:spPr>
    </xdr:pic>
    <xdr:clientData/>
  </xdr:twoCellAnchor>
  <xdr:twoCellAnchor editAs="oneCell">
    <xdr:from>
      <xdr:col>4</xdr:col>
      <xdr:colOff>224155</xdr:colOff>
      <xdr:row>75</xdr:row>
      <xdr:rowOff>15240</xdr:rowOff>
    </xdr:from>
    <xdr:to>
      <xdr:col>4</xdr:col>
      <xdr:colOff>1009650</xdr:colOff>
      <xdr:row>75</xdr:row>
      <xdr:rowOff>754380</xdr:rowOff>
    </xdr:to>
    <xdr:pic>
      <xdr:nvPicPr>
        <xdr:cNvPr id="698" name="ID_A1C0F0DA8002459086CBE3BE66D14B02"/>
        <xdr:cNvPicPr>
          <a:picLocks noChangeAspect="1"/>
        </xdr:cNvPicPr>
      </xdr:nvPicPr>
      <xdr:blipFill>
        <a:blip r:embed="rId477"/>
        <a:stretch>
          <a:fillRect/>
        </a:stretch>
      </xdr:blipFill>
      <xdr:spPr>
        <a:xfrm>
          <a:off x="7042150" y="54606190"/>
          <a:ext cx="785495" cy="739140"/>
        </a:xfrm>
        <a:prstGeom prst="rect">
          <a:avLst/>
        </a:prstGeom>
        <a:noFill/>
        <a:ln w="9525">
          <a:noFill/>
        </a:ln>
      </xdr:spPr>
    </xdr:pic>
    <xdr:clientData/>
  </xdr:twoCellAnchor>
  <xdr:twoCellAnchor editAs="oneCell">
    <xdr:from>
      <xdr:col>4</xdr:col>
      <xdr:colOff>210185</xdr:colOff>
      <xdr:row>76</xdr:row>
      <xdr:rowOff>15240</xdr:rowOff>
    </xdr:from>
    <xdr:to>
      <xdr:col>4</xdr:col>
      <xdr:colOff>1024255</xdr:colOff>
      <xdr:row>76</xdr:row>
      <xdr:rowOff>754380</xdr:rowOff>
    </xdr:to>
    <xdr:pic>
      <xdr:nvPicPr>
        <xdr:cNvPr id="699" name="ID_0606FCAA77C2421D82CA06CD61EF133D"/>
        <xdr:cNvPicPr>
          <a:picLocks noChangeAspect="1"/>
        </xdr:cNvPicPr>
      </xdr:nvPicPr>
      <xdr:blipFill>
        <a:blip r:embed="rId478"/>
        <a:stretch>
          <a:fillRect/>
        </a:stretch>
      </xdr:blipFill>
      <xdr:spPr>
        <a:xfrm>
          <a:off x="7028180" y="55368190"/>
          <a:ext cx="814070" cy="739140"/>
        </a:xfrm>
        <a:prstGeom prst="rect">
          <a:avLst/>
        </a:prstGeom>
        <a:noFill/>
        <a:ln w="9525">
          <a:noFill/>
        </a:ln>
      </xdr:spPr>
    </xdr:pic>
    <xdr:clientData/>
  </xdr:twoCellAnchor>
  <xdr:twoCellAnchor editAs="oneCell">
    <xdr:from>
      <xdr:col>4</xdr:col>
      <xdr:colOff>114300</xdr:colOff>
      <xdr:row>77</xdr:row>
      <xdr:rowOff>15240</xdr:rowOff>
    </xdr:from>
    <xdr:to>
      <xdr:col>4</xdr:col>
      <xdr:colOff>1119505</xdr:colOff>
      <xdr:row>77</xdr:row>
      <xdr:rowOff>754380</xdr:rowOff>
    </xdr:to>
    <xdr:pic>
      <xdr:nvPicPr>
        <xdr:cNvPr id="700" name="ID_C07029A89C994229B2DC6501FEA2B37D"/>
        <xdr:cNvPicPr>
          <a:picLocks noChangeAspect="1"/>
        </xdr:cNvPicPr>
      </xdr:nvPicPr>
      <xdr:blipFill>
        <a:blip r:embed="rId479"/>
        <a:stretch>
          <a:fillRect/>
        </a:stretch>
      </xdr:blipFill>
      <xdr:spPr>
        <a:xfrm>
          <a:off x="6932295" y="56130190"/>
          <a:ext cx="1005205" cy="739140"/>
        </a:xfrm>
        <a:prstGeom prst="rect">
          <a:avLst/>
        </a:prstGeom>
        <a:noFill/>
        <a:ln w="9525">
          <a:noFill/>
        </a:ln>
      </xdr:spPr>
    </xdr:pic>
    <xdr:clientData/>
  </xdr:twoCellAnchor>
  <xdr:twoCellAnchor editAs="oneCell">
    <xdr:from>
      <xdr:col>4</xdr:col>
      <xdr:colOff>237490</xdr:colOff>
      <xdr:row>78</xdr:row>
      <xdr:rowOff>15240</xdr:rowOff>
    </xdr:from>
    <xdr:to>
      <xdr:col>4</xdr:col>
      <xdr:colOff>996950</xdr:colOff>
      <xdr:row>78</xdr:row>
      <xdr:rowOff>754380</xdr:rowOff>
    </xdr:to>
    <xdr:pic>
      <xdr:nvPicPr>
        <xdr:cNvPr id="701" name="ID_D2638C04ECD34C35876B7C77A07AF2C0"/>
        <xdr:cNvPicPr>
          <a:picLocks noChangeAspect="1"/>
        </xdr:cNvPicPr>
      </xdr:nvPicPr>
      <xdr:blipFill>
        <a:blip r:embed="rId480"/>
        <a:stretch>
          <a:fillRect/>
        </a:stretch>
      </xdr:blipFill>
      <xdr:spPr>
        <a:xfrm>
          <a:off x="7055485" y="56892190"/>
          <a:ext cx="759460" cy="739140"/>
        </a:xfrm>
        <a:prstGeom prst="rect">
          <a:avLst/>
        </a:prstGeom>
        <a:noFill/>
        <a:ln w="9525">
          <a:noFill/>
        </a:ln>
      </xdr:spPr>
    </xdr:pic>
    <xdr:clientData/>
  </xdr:twoCellAnchor>
  <xdr:twoCellAnchor editAs="oneCell">
    <xdr:from>
      <xdr:col>4</xdr:col>
      <xdr:colOff>542290</xdr:colOff>
      <xdr:row>79</xdr:row>
      <xdr:rowOff>15240</xdr:rowOff>
    </xdr:from>
    <xdr:to>
      <xdr:col>4</xdr:col>
      <xdr:colOff>692150</xdr:colOff>
      <xdr:row>79</xdr:row>
      <xdr:rowOff>754380</xdr:rowOff>
    </xdr:to>
    <xdr:pic>
      <xdr:nvPicPr>
        <xdr:cNvPr id="702" name="ID_6073C6A65B00465398E97A8F1587B065"/>
        <xdr:cNvPicPr>
          <a:picLocks noChangeAspect="1"/>
        </xdr:cNvPicPr>
      </xdr:nvPicPr>
      <xdr:blipFill>
        <a:blip r:embed="rId481"/>
        <a:stretch>
          <a:fillRect/>
        </a:stretch>
      </xdr:blipFill>
      <xdr:spPr>
        <a:xfrm>
          <a:off x="7360285" y="57654190"/>
          <a:ext cx="149860" cy="739140"/>
        </a:xfrm>
        <a:prstGeom prst="rect">
          <a:avLst/>
        </a:prstGeom>
        <a:noFill/>
        <a:ln w="9525">
          <a:noFill/>
        </a:ln>
      </xdr:spPr>
    </xdr:pic>
    <xdr:clientData/>
  </xdr:twoCellAnchor>
  <xdr:twoCellAnchor editAs="oneCell">
    <xdr:from>
      <xdr:col>4</xdr:col>
      <xdr:colOff>415925</xdr:colOff>
      <xdr:row>80</xdr:row>
      <xdr:rowOff>15240</xdr:rowOff>
    </xdr:from>
    <xdr:to>
      <xdr:col>4</xdr:col>
      <xdr:colOff>818515</xdr:colOff>
      <xdr:row>80</xdr:row>
      <xdr:rowOff>754380</xdr:rowOff>
    </xdr:to>
    <xdr:pic>
      <xdr:nvPicPr>
        <xdr:cNvPr id="703" name="ID_8C123FBAF2D541FC84F4B699F83E0B30"/>
        <xdr:cNvPicPr>
          <a:picLocks noChangeAspect="1"/>
        </xdr:cNvPicPr>
      </xdr:nvPicPr>
      <xdr:blipFill>
        <a:blip r:embed="rId482"/>
        <a:stretch>
          <a:fillRect/>
        </a:stretch>
      </xdr:blipFill>
      <xdr:spPr>
        <a:xfrm>
          <a:off x="7233920" y="58416190"/>
          <a:ext cx="402590" cy="739140"/>
        </a:xfrm>
        <a:prstGeom prst="rect">
          <a:avLst/>
        </a:prstGeom>
        <a:noFill/>
        <a:ln w="9525">
          <a:noFill/>
        </a:ln>
      </xdr:spPr>
    </xdr:pic>
    <xdr:clientData/>
  </xdr:twoCellAnchor>
  <xdr:twoCellAnchor editAs="oneCell">
    <xdr:from>
      <xdr:col>4</xdr:col>
      <xdr:colOff>232410</xdr:colOff>
      <xdr:row>81</xdr:row>
      <xdr:rowOff>15240</xdr:rowOff>
    </xdr:from>
    <xdr:to>
      <xdr:col>4</xdr:col>
      <xdr:colOff>1002030</xdr:colOff>
      <xdr:row>81</xdr:row>
      <xdr:rowOff>754380</xdr:rowOff>
    </xdr:to>
    <xdr:pic>
      <xdr:nvPicPr>
        <xdr:cNvPr id="704" name="ID_C32A766B7F56407E941D4EB7F89DD6E6"/>
        <xdr:cNvPicPr>
          <a:picLocks noChangeAspect="1"/>
        </xdr:cNvPicPr>
      </xdr:nvPicPr>
      <xdr:blipFill>
        <a:blip r:embed="rId483"/>
        <a:stretch>
          <a:fillRect/>
        </a:stretch>
      </xdr:blipFill>
      <xdr:spPr>
        <a:xfrm>
          <a:off x="7050405" y="59178190"/>
          <a:ext cx="769620" cy="739140"/>
        </a:xfrm>
        <a:prstGeom prst="rect">
          <a:avLst/>
        </a:prstGeom>
        <a:noFill/>
        <a:ln w="9525">
          <a:noFill/>
        </a:ln>
      </xdr:spPr>
    </xdr:pic>
    <xdr:clientData/>
  </xdr:twoCellAnchor>
  <xdr:twoCellAnchor editAs="oneCell">
    <xdr:from>
      <xdr:col>4</xdr:col>
      <xdr:colOff>201295</xdr:colOff>
      <xdr:row>82</xdr:row>
      <xdr:rowOff>67945</xdr:rowOff>
    </xdr:from>
    <xdr:to>
      <xdr:col>4</xdr:col>
      <xdr:colOff>973455</xdr:colOff>
      <xdr:row>82</xdr:row>
      <xdr:rowOff>754380</xdr:rowOff>
    </xdr:to>
    <xdr:pic>
      <xdr:nvPicPr>
        <xdr:cNvPr id="705" name="ID_5CAA0C4533A94CE185B2594674D2C7AF"/>
        <xdr:cNvPicPr>
          <a:picLocks noChangeAspect="1"/>
        </xdr:cNvPicPr>
      </xdr:nvPicPr>
      <xdr:blipFill>
        <a:blip r:embed="rId484"/>
        <a:stretch>
          <a:fillRect/>
        </a:stretch>
      </xdr:blipFill>
      <xdr:spPr>
        <a:xfrm>
          <a:off x="7019290" y="59992895"/>
          <a:ext cx="772160" cy="686435"/>
        </a:xfrm>
        <a:prstGeom prst="rect">
          <a:avLst/>
        </a:prstGeom>
        <a:noFill/>
        <a:ln w="9525">
          <a:noFill/>
        </a:ln>
      </xdr:spPr>
    </xdr:pic>
    <xdr:clientData/>
  </xdr:twoCellAnchor>
  <xdr:twoCellAnchor editAs="oneCell">
    <xdr:from>
      <xdr:col>4</xdr:col>
      <xdr:colOff>415925</xdr:colOff>
      <xdr:row>83</xdr:row>
      <xdr:rowOff>15240</xdr:rowOff>
    </xdr:from>
    <xdr:to>
      <xdr:col>4</xdr:col>
      <xdr:colOff>817880</xdr:colOff>
      <xdr:row>83</xdr:row>
      <xdr:rowOff>754380</xdr:rowOff>
    </xdr:to>
    <xdr:pic>
      <xdr:nvPicPr>
        <xdr:cNvPr id="706" name="ID_1ED13704E7BD4AE18DC4BDDB2A497FA5"/>
        <xdr:cNvPicPr>
          <a:picLocks noChangeAspect="1"/>
        </xdr:cNvPicPr>
      </xdr:nvPicPr>
      <xdr:blipFill>
        <a:blip r:embed="rId470"/>
        <a:stretch>
          <a:fillRect/>
        </a:stretch>
      </xdr:blipFill>
      <xdr:spPr>
        <a:xfrm>
          <a:off x="7233920" y="60702190"/>
          <a:ext cx="401955" cy="739140"/>
        </a:xfrm>
        <a:prstGeom prst="rect">
          <a:avLst/>
        </a:prstGeom>
        <a:noFill/>
        <a:ln w="9525">
          <a:noFill/>
        </a:ln>
      </xdr:spPr>
    </xdr:pic>
    <xdr:clientData/>
  </xdr:twoCellAnchor>
  <xdr:twoCellAnchor editAs="oneCell">
    <xdr:from>
      <xdr:col>4</xdr:col>
      <xdr:colOff>324485</xdr:colOff>
      <xdr:row>85</xdr:row>
      <xdr:rowOff>106045</xdr:rowOff>
    </xdr:from>
    <xdr:to>
      <xdr:col>4</xdr:col>
      <xdr:colOff>837565</xdr:colOff>
      <xdr:row>85</xdr:row>
      <xdr:rowOff>754380</xdr:rowOff>
    </xdr:to>
    <xdr:pic>
      <xdr:nvPicPr>
        <xdr:cNvPr id="707" name="ID_6F1D9E4E429F4A4381354303117806D2"/>
        <xdr:cNvPicPr>
          <a:picLocks noChangeAspect="1"/>
        </xdr:cNvPicPr>
      </xdr:nvPicPr>
      <xdr:blipFill>
        <a:blip r:embed="rId485"/>
        <a:stretch>
          <a:fillRect/>
        </a:stretch>
      </xdr:blipFill>
      <xdr:spPr>
        <a:xfrm>
          <a:off x="7142480" y="62316995"/>
          <a:ext cx="513080" cy="64833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204470</xdr:colOff>
      <xdr:row>4</xdr:row>
      <xdr:rowOff>158750</xdr:rowOff>
    </xdr:from>
    <xdr:ext cx="675005" cy="542925"/>
    <xdr:pic>
      <xdr:nvPicPr>
        <xdr:cNvPr id="2" name="图片 1"/>
        <xdr:cNvPicPr/>
      </xdr:nvPicPr>
      <xdr:blipFill>
        <a:blip r:embed="rId1"/>
        <a:stretch>
          <a:fillRect/>
        </a:stretch>
      </xdr:blipFill>
      <xdr:spPr>
        <a:xfrm>
          <a:off x="4891405" y="1126490"/>
          <a:ext cx="675005" cy="542925"/>
        </a:xfrm>
        <a:prstGeom prst="rect">
          <a:avLst/>
        </a:prstGeom>
      </xdr:spPr>
    </xdr:pic>
    <xdr:clientData/>
  </xdr:oneCellAnchor>
  <xdr:twoCellAnchor editAs="oneCell">
    <xdr:from>
      <xdr:col>4</xdr:col>
      <xdr:colOff>173355</xdr:colOff>
      <xdr:row>40</xdr:row>
      <xdr:rowOff>286385</xdr:rowOff>
    </xdr:from>
    <xdr:to>
      <xdr:col>4</xdr:col>
      <xdr:colOff>816610</xdr:colOff>
      <xdr:row>40</xdr:row>
      <xdr:rowOff>877570</xdr:rowOff>
    </xdr:to>
    <xdr:pic>
      <xdr:nvPicPr>
        <xdr:cNvPr id="3" name="ID_5132EE3EB0854313AF3729F4859375D6"/>
        <xdr:cNvPicPr>
          <a:picLocks noChangeAspect="1"/>
        </xdr:cNvPicPr>
      </xdr:nvPicPr>
      <xdr:blipFill>
        <a:blip r:embed="rId2"/>
        <a:stretch>
          <a:fillRect/>
        </a:stretch>
      </xdr:blipFill>
      <xdr:spPr>
        <a:xfrm>
          <a:off x="4860290" y="23011765"/>
          <a:ext cx="643255" cy="59118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50</xdr:row>
      <xdr:rowOff>0</xdr:rowOff>
    </xdr:from>
    <xdr:ext cx="796290" cy="628650"/>
    <xdr:pic>
      <xdr:nvPicPr>
        <xdr:cNvPr id="2" name="图片 1"/>
        <xdr:cNvPicPr/>
      </xdr:nvPicPr>
      <xdr:blipFill>
        <a:blip r:embed="rId1"/>
        <a:stretch>
          <a:fillRect/>
        </a:stretch>
      </xdr:blipFill>
      <xdr:spPr>
        <a:xfrm>
          <a:off x="5772785" y="30062805"/>
          <a:ext cx="796290" cy="628650"/>
        </a:xfrm>
        <a:prstGeom prst="rect">
          <a:avLst/>
        </a:prstGeom>
      </xdr:spPr>
    </xdr:pic>
    <xdr:clientData/>
  </xdr:oneCellAnchor>
  <xdr:oneCellAnchor>
    <xdr:from>
      <xdr:col>6</xdr:col>
      <xdr:colOff>0</xdr:colOff>
      <xdr:row>43</xdr:row>
      <xdr:rowOff>0</xdr:rowOff>
    </xdr:from>
    <xdr:ext cx="502920" cy="628650"/>
    <xdr:pic>
      <xdr:nvPicPr>
        <xdr:cNvPr id="3" name="图片 2"/>
        <xdr:cNvPicPr/>
      </xdr:nvPicPr>
      <xdr:blipFill>
        <a:blip r:embed="rId2"/>
        <a:stretch>
          <a:fillRect/>
        </a:stretch>
      </xdr:blipFill>
      <xdr:spPr>
        <a:xfrm>
          <a:off x="5772785" y="25662255"/>
          <a:ext cx="502920" cy="628650"/>
        </a:xfrm>
        <a:prstGeom prst="rect">
          <a:avLst/>
        </a:prstGeom>
      </xdr:spPr>
    </xdr:pic>
    <xdr:clientData/>
  </xdr:oneCellAnchor>
  <xdr:oneCellAnchor>
    <xdr:from>
      <xdr:col>6</xdr:col>
      <xdr:colOff>0</xdr:colOff>
      <xdr:row>40</xdr:row>
      <xdr:rowOff>0</xdr:rowOff>
    </xdr:from>
    <xdr:ext cx="845185" cy="628650"/>
    <xdr:pic>
      <xdr:nvPicPr>
        <xdr:cNvPr id="4" name="图片 3"/>
        <xdr:cNvPicPr/>
      </xdr:nvPicPr>
      <xdr:blipFill>
        <a:blip r:embed="rId3"/>
        <a:stretch>
          <a:fillRect/>
        </a:stretch>
      </xdr:blipFill>
      <xdr:spPr>
        <a:xfrm>
          <a:off x="5772785" y="23776305"/>
          <a:ext cx="845185" cy="628650"/>
        </a:xfrm>
        <a:prstGeom prst="rect">
          <a:avLst/>
        </a:prstGeom>
      </xdr:spPr>
    </xdr:pic>
    <xdr:clientData/>
  </xdr:oneCellAnchor>
  <xdr:oneCellAnchor>
    <xdr:from>
      <xdr:col>6</xdr:col>
      <xdr:colOff>0</xdr:colOff>
      <xdr:row>56</xdr:row>
      <xdr:rowOff>0</xdr:rowOff>
    </xdr:from>
    <xdr:ext cx="670560" cy="628650"/>
    <xdr:pic>
      <xdr:nvPicPr>
        <xdr:cNvPr id="5" name="图片 4"/>
        <xdr:cNvPicPr/>
      </xdr:nvPicPr>
      <xdr:blipFill>
        <a:blip r:embed="rId4"/>
        <a:stretch>
          <a:fillRect/>
        </a:stretch>
      </xdr:blipFill>
      <xdr:spPr>
        <a:xfrm>
          <a:off x="5772785" y="33834705"/>
          <a:ext cx="670560" cy="628650"/>
        </a:xfrm>
        <a:prstGeom prst="rect">
          <a:avLst/>
        </a:prstGeom>
      </xdr:spPr>
    </xdr:pic>
    <xdr:clientData/>
  </xdr:oneCellAnchor>
  <xdr:oneCellAnchor>
    <xdr:from>
      <xdr:col>6</xdr:col>
      <xdr:colOff>0</xdr:colOff>
      <xdr:row>83</xdr:row>
      <xdr:rowOff>0</xdr:rowOff>
    </xdr:from>
    <xdr:ext cx="939521" cy="628650"/>
    <xdr:pic>
      <xdr:nvPicPr>
        <xdr:cNvPr id="6" name="图片 5"/>
        <xdr:cNvPicPr/>
      </xdr:nvPicPr>
      <xdr:blipFill>
        <a:blip r:embed="rId5"/>
        <a:stretch>
          <a:fillRect/>
        </a:stretch>
      </xdr:blipFill>
      <xdr:spPr>
        <a:xfrm>
          <a:off x="5772785" y="50808255"/>
          <a:ext cx="939165" cy="628650"/>
        </a:xfrm>
        <a:prstGeom prst="rect">
          <a:avLst/>
        </a:prstGeom>
      </xdr:spPr>
    </xdr:pic>
    <xdr:clientData/>
  </xdr:oneCellAnchor>
  <xdr:oneCellAnchor>
    <xdr:from>
      <xdr:col>6</xdr:col>
      <xdr:colOff>0</xdr:colOff>
      <xdr:row>41</xdr:row>
      <xdr:rowOff>0</xdr:rowOff>
    </xdr:from>
    <xdr:ext cx="773723" cy="628650"/>
    <xdr:pic>
      <xdr:nvPicPr>
        <xdr:cNvPr id="7" name="图片 6"/>
        <xdr:cNvPicPr/>
      </xdr:nvPicPr>
      <xdr:blipFill>
        <a:blip r:embed="rId6"/>
        <a:stretch>
          <a:fillRect/>
        </a:stretch>
      </xdr:blipFill>
      <xdr:spPr>
        <a:xfrm>
          <a:off x="5772785" y="24404955"/>
          <a:ext cx="773430" cy="628650"/>
        </a:xfrm>
        <a:prstGeom prst="rect">
          <a:avLst/>
        </a:prstGeom>
      </xdr:spPr>
    </xdr:pic>
    <xdr:clientData/>
  </xdr:oneCellAnchor>
  <xdr:oneCellAnchor>
    <xdr:from>
      <xdr:col>6</xdr:col>
      <xdr:colOff>0</xdr:colOff>
      <xdr:row>42</xdr:row>
      <xdr:rowOff>0</xdr:rowOff>
    </xdr:from>
    <xdr:ext cx="378542" cy="628650"/>
    <xdr:pic>
      <xdr:nvPicPr>
        <xdr:cNvPr id="8" name="图片 7"/>
        <xdr:cNvPicPr/>
      </xdr:nvPicPr>
      <xdr:blipFill>
        <a:blip r:embed="rId7"/>
        <a:stretch>
          <a:fillRect/>
        </a:stretch>
      </xdr:blipFill>
      <xdr:spPr>
        <a:xfrm>
          <a:off x="5772785" y="25033605"/>
          <a:ext cx="378460" cy="628650"/>
        </a:xfrm>
        <a:prstGeom prst="rect">
          <a:avLst/>
        </a:prstGeom>
      </xdr:spPr>
    </xdr:pic>
    <xdr:clientData/>
  </xdr:oneCellAnchor>
  <xdr:oneCellAnchor>
    <xdr:from>
      <xdr:col>6</xdr:col>
      <xdr:colOff>0</xdr:colOff>
      <xdr:row>45</xdr:row>
      <xdr:rowOff>0</xdr:rowOff>
    </xdr:from>
    <xdr:ext cx="796290" cy="628650"/>
    <xdr:pic>
      <xdr:nvPicPr>
        <xdr:cNvPr id="9" name="图片 8"/>
        <xdr:cNvPicPr/>
      </xdr:nvPicPr>
      <xdr:blipFill>
        <a:blip r:embed="rId8"/>
        <a:stretch>
          <a:fillRect/>
        </a:stretch>
      </xdr:blipFill>
      <xdr:spPr>
        <a:xfrm>
          <a:off x="5772785" y="26919555"/>
          <a:ext cx="796290" cy="628650"/>
        </a:xfrm>
        <a:prstGeom prst="rect">
          <a:avLst/>
        </a:prstGeom>
      </xdr:spPr>
    </xdr:pic>
    <xdr:clientData/>
  </xdr:oneCellAnchor>
  <xdr:oneCellAnchor>
    <xdr:from>
      <xdr:col>6</xdr:col>
      <xdr:colOff>0</xdr:colOff>
      <xdr:row>46</xdr:row>
      <xdr:rowOff>0</xdr:rowOff>
    </xdr:from>
    <xdr:ext cx="698500" cy="628650"/>
    <xdr:pic>
      <xdr:nvPicPr>
        <xdr:cNvPr id="10" name="图片 9"/>
        <xdr:cNvPicPr/>
      </xdr:nvPicPr>
      <xdr:blipFill>
        <a:blip r:embed="rId9"/>
        <a:stretch>
          <a:fillRect/>
        </a:stretch>
      </xdr:blipFill>
      <xdr:spPr>
        <a:xfrm>
          <a:off x="5772785" y="27548205"/>
          <a:ext cx="698500" cy="628650"/>
        </a:xfrm>
        <a:prstGeom prst="rect">
          <a:avLst/>
        </a:prstGeom>
      </xdr:spPr>
    </xdr:pic>
    <xdr:clientData/>
  </xdr:oneCellAnchor>
  <xdr:oneCellAnchor>
    <xdr:from>
      <xdr:col>6</xdr:col>
      <xdr:colOff>0</xdr:colOff>
      <xdr:row>47</xdr:row>
      <xdr:rowOff>0</xdr:rowOff>
    </xdr:from>
    <xdr:ext cx="828989" cy="628650"/>
    <xdr:pic>
      <xdr:nvPicPr>
        <xdr:cNvPr id="11" name="图片 10"/>
        <xdr:cNvPicPr/>
      </xdr:nvPicPr>
      <xdr:blipFill>
        <a:blip r:embed="rId10"/>
        <a:stretch>
          <a:fillRect/>
        </a:stretch>
      </xdr:blipFill>
      <xdr:spPr>
        <a:xfrm>
          <a:off x="5772785" y="28176855"/>
          <a:ext cx="828675" cy="628650"/>
        </a:xfrm>
        <a:prstGeom prst="rect">
          <a:avLst/>
        </a:prstGeom>
      </xdr:spPr>
    </xdr:pic>
    <xdr:clientData/>
  </xdr:oneCellAnchor>
  <xdr:oneCellAnchor>
    <xdr:from>
      <xdr:col>6</xdr:col>
      <xdr:colOff>0</xdr:colOff>
      <xdr:row>53</xdr:row>
      <xdr:rowOff>0</xdr:rowOff>
    </xdr:from>
    <xdr:ext cx="698500" cy="628650"/>
    <xdr:pic>
      <xdr:nvPicPr>
        <xdr:cNvPr id="12" name="图片 11"/>
        <xdr:cNvPicPr/>
      </xdr:nvPicPr>
      <xdr:blipFill>
        <a:blip r:embed="rId9"/>
        <a:stretch>
          <a:fillRect/>
        </a:stretch>
      </xdr:blipFill>
      <xdr:spPr>
        <a:xfrm>
          <a:off x="5772785" y="31948755"/>
          <a:ext cx="698500" cy="628650"/>
        </a:xfrm>
        <a:prstGeom prst="rect">
          <a:avLst/>
        </a:prstGeom>
      </xdr:spPr>
    </xdr:pic>
    <xdr:clientData/>
  </xdr:oneCellAnchor>
  <xdr:oneCellAnchor>
    <xdr:from>
      <xdr:col>6</xdr:col>
      <xdr:colOff>0</xdr:colOff>
      <xdr:row>51</xdr:row>
      <xdr:rowOff>0</xdr:rowOff>
    </xdr:from>
    <xdr:ext cx="828989" cy="628650"/>
    <xdr:pic>
      <xdr:nvPicPr>
        <xdr:cNvPr id="13" name="图片 12"/>
        <xdr:cNvPicPr/>
      </xdr:nvPicPr>
      <xdr:blipFill>
        <a:blip r:embed="rId10"/>
        <a:stretch>
          <a:fillRect/>
        </a:stretch>
      </xdr:blipFill>
      <xdr:spPr>
        <a:xfrm>
          <a:off x="5772785" y="30691455"/>
          <a:ext cx="828675" cy="628650"/>
        </a:xfrm>
        <a:prstGeom prst="rect">
          <a:avLst/>
        </a:prstGeom>
      </xdr:spPr>
    </xdr:pic>
    <xdr:clientData/>
  </xdr:oneCellAnchor>
  <xdr:oneCellAnchor>
    <xdr:from>
      <xdr:col>6</xdr:col>
      <xdr:colOff>0</xdr:colOff>
      <xdr:row>75</xdr:row>
      <xdr:rowOff>0</xdr:rowOff>
    </xdr:from>
    <xdr:ext cx="965606" cy="628650"/>
    <xdr:pic>
      <xdr:nvPicPr>
        <xdr:cNvPr id="14" name="图片 13"/>
        <xdr:cNvPicPr/>
      </xdr:nvPicPr>
      <xdr:blipFill>
        <a:blip r:embed="rId11"/>
        <a:stretch>
          <a:fillRect/>
        </a:stretch>
      </xdr:blipFill>
      <xdr:spPr>
        <a:xfrm>
          <a:off x="5772785" y="45779055"/>
          <a:ext cx="965200" cy="628650"/>
        </a:xfrm>
        <a:prstGeom prst="rect">
          <a:avLst/>
        </a:prstGeom>
      </xdr:spPr>
    </xdr:pic>
    <xdr:clientData/>
  </xdr:oneCellAnchor>
  <xdr:oneCellAnchor>
    <xdr:from>
      <xdr:col>6</xdr:col>
      <xdr:colOff>0</xdr:colOff>
      <xdr:row>55</xdr:row>
      <xdr:rowOff>0</xdr:rowOff>
    </xdr:from>
    <xdr:ext cx="738939" cy="628650"/>
    <xdr:pic>
      <xdr:nvPicPr>
        <xdr:cNvPr id="15" name="图片 14"/>
        <xdr:cNvPicPr/>
      </xdr:nvPicPr>
      <xdr:blipFill>
        <a:blip r:embed="rId12"/>
        <a:stretch>
          <a:fillRect/>
        </a:stretch>
      </xdr:blipFill>
      <xdr:spPr>
        <a:xfrm>
          <a:off x="5772785" y="33206055"/>
          <a:ext cx="738505" cy="628650"/>
        </a:xfrm>
        <a:prstGeom prst="rect">
          <a:avLst/>
        </a:prstGeom>
      </xdr:spPr>
    </xdr:pic>
    <xdr:clientData/>
  </xdr:oneCellAnchor>
  <xdr:oneCellAnchor>
    <xdr:from>
      <xdr:col>6</xdr:col>
      <xdr:colOff>0</xdr:colOff>
      <xdr:row>57</xdr:row>
      <xdr:rowOff>0</xdr:rowOff>
    </xdr:from>
    <xdr:ext cx="586740" cy="628650"/>
    <xdr:pic>
      <xdr:nvPicPr>
        <xdr:cNvPr id="16" name="图片 15"/>
        <xdr:cNvPicPr/>
      </xdr:nvPicPr>
      <xdr:blipFill>
        <a:blip r:embed="rId13"/>
        <a:stretch>
          <a:fillRect/>
        </a:stretch>
      </xdr:blipFill>
      <xdr:spPr>
        <a:xfrm>
          <a:off x="5772785" y="34463355"/>
          <a:ext cx="586740" cy="628650"/>
        </a:xfrm>
        <a:prstGeom prst="rect">
          <a:avLst/>
        </a:prstGeom>
      </xdr:spPr>
    </xdr:pic>
    <xdr:clientData/>
  </xdr:oneCellAnchor>
  <xdr:oneCellAnchor>
    <xdr:from>
      <xdr:col>6</xdr:col>
      <xdr:colOff>0</xdr:colOff>
      <xdr:row>59</xdr:row>
      <xdr:rowOff>0</xdr:rowOff>
    </xdr:from>
    <xdr:ext cx="670560" cy="628650"/>
    <xdr:pic>
      <xdr:nvPicPr>
        <xdr:cNvPr id="17" name="图片 16"/>
        <xdr:cNvPicPr/>
      </xdr:nvPicPr>
      <xdr:blipFill>
        <a:blip r:embed="rId14"/>
        <a:stretch>
          <a:fillRect/>
        </a:stretch>
      </xdr:blipFill>
      <xdr:spPr>
        <a:xfrm>
          <a:off x="5772785" y="35720655"/>
          <a:ext cx="670560" cy="628650"/>
        </a:xfrm>
        <a:prstGeom prst="rect">
          <a:avLst/>
        </a:prstGeom>
      </xdr:spPr>
    </xdr:pic>
    <xdr:clientData/>
  </xdr:oneCellAnchor>
  <xdr:oneCellAnchor>
    <xdr:from>
      <xdr:col>6</xdr:col>
      <xdr:colOff>0</xdr:colOff>
      <xdr:row>60</xdr:row>
      <xdr:rowOff>0</xdr:rowOff>
    </xdr:from>
    <xdr:ext cx="784225" cy="539750"/>
    <xdr:pic>
      <xdr:nvPicPr>
        <xdr:cNvPr id="18" name="图片 17"/>
        <xdr:cNvPicPr/>
      </xdr:nvPicPr>
      <xdr:blipFill>
        <a:blip r:embed="rId15"/>
        <a:stretch>
          <a:fillRect/>
        </a:stretch>
      </xdr:blipFill>
      <xdr:spPr>
        <a:xfrm>
          <a:off x="5772785" y="36349305"/>
          <a:ext cx="784225" cy="539750"/>
        </a:xfrm>
        <a:prstGeom prst="rect">
          <a:avLst/>
        </a:prstGeom>
      </xdr:spPr>
    </xdr:pic>
    <xdr:clientData/>
  </xdr:oneCellAnchor>
  <xdr:oneCellAnchor>
    <xdr:from>
      <xdr:col>6</xdr:col>
      <xdr:colOff>0</xdr:colOff>
      <xdr:row>62</xdr:row>
      <xdr:rowOff>0</xdr:rowOff>
    </xdr:from>
    <xdr:ext cx="391160" cy="628650"/>
    <xdr:pic>
      <xdr:nvPicPr>
        <xdr:cNvPr id="19" name="图片 18"/>
        <xdr:cNvPicPr/>
      </xdr:nvPicPr>
      <xdr:blipFill>
        <a:blip r:embed="rId16"/>
        <a:stretch>
          <a:fillRect/>
        </a:stretch>
      </xdr:blipFill>
      <xdr:spPr>
        <a:xfrm>
          <a:off x="5772785" y="37606605"/>
          <a:ext cx="391160" cy="628650"/>
        </a:xfrm>
        <a:prstGeom prst="rect">
          <a:avLst/>
        </a:prstGeom>
      </xdr:spPr>
    </xdr:pic>
    <xdr:clientData/>
  </xdr:oneCellAnchor>
  <xdr:oneCellAnchor>
    <xdr:from>
      <xdr:col>6</xdr:col>
      <xdr:colOff>0</xdr:colOff>
      <xdr:row>64</xdr:row>
      <xdr:rowOff>0</xdr:rowOff>
    </xdr:from>
    <xdr:ext cx="423466" cy="628650"/>
    <xdr:pic>
      <xdr:nvPicPr>
        <xdr:cNvPr id="20" name="图片 19"/>
        <xdr:cNvPicPr/>
      </xdr:nvPicPr>
      <xdr:blipFill>
        <a:blip r:embed="rId17"/>
        <a:stretch>
          <a:fillRect/>
        </a:stretch>
      </xdr:blipFill>
      <xdr:spPr>
        <a:xfrm>
          <a:off x="5772785" y="38863905"/>
          <a:ext cx="422910" cy="628650"/>
        </a:xfrm>
        <a:prstGeom prst="rect">
          <a:avLst/>
        </a:prstGeom>
      </xdr:spPr>
    </xdr:pic>
    <xdr:clientData/>
  </xdr:oneCellAnchor>
  <xdr:oneCellAnchor>
    <xdr:from>
      <xdr:col>6</xdr:col>
      <xdr:colOff>0</xdr:colOff>
      <xdr:row>68</xdr:row>
      <xdr:rowOff>0</xdr:rowOff>
    </xdr:from>
    <xdr:ext cx="945969" cy="628650"/>
    <xdr:pic>
      <xdr:nvPicPr>
        <xdr:cNvPr id="21" name="图片 20"/>
        <xdr:cNvPicPr/>
      </xdr:nvPicPr>
      <xdr:blipFill>
        <a:blip r:embed="rId18"/>
        <a:stretch>
          <a:fillRect/>
        </a:stretch>
      </xdr:blipFill>
      <xdr:spPr>
        <a:xfrm>
          <a:off x="5772785" y="41378505"/>
          <a:ext cx="945515" cy="628650"/>
        </a:xfrm>
        <a:prstGeom prst="rect">
          <a:avLst/>
        </a:prstGeom>
      </xdr:spPr>
    </xdr:pic>
    <xdr:clientData/>
  </xdr:oneCellAnchor>
  <xdr:oneCellAnchor>
    <xdr:from>
      <xdr:col>6</xdr:col>
      <xdr:colOff>0</xdr:colOff>
      <xdr:row>100</xdr:row>
      <xdr:rowOff>0</xdr:rowOff>
    </xdr:from>
    <xdr:ext cx="810260" cy="628650"/>
    <xdr:pic>
      <xdr:nvPicPr>
        <xdr:cNvPr id="22" name="图片 21"/>
        <xdr:cNvPicPr/>
      </xdr:nvPicPr>
      <xdr:blipFill>
        <a:blip r:embed="rId19"/>
        <a:stretch>
          <a:fillRect/>
        </a:stretch>
      </xdr:blipFill>
      <xdr:spPr>
        <a:xfrm>
          <a:off x="5772785" y="61495305"/>
          <a:ext cx="810260" cy="628650"/>
        </a:xfrm>
        <a:prstGeom prst="rect">
          <a:avLst/>
        </a:prstGeom>
      </xdr:spPr>
    </xdr:pic>
    <xdr:clientData/>
  </xdr:oneCellAnchor>
  <xdr:oneCellAnchor>
    <xdr:from>
      <xdr:col>6</xdr:col>
      <xdr:colOff>0</xdr:colOff>
      <xdr:row>44</xdr:row>
      <xdr:rowOff>0</xdr:rowOff>
    </xdr:from>
    <xdr:ext cx="828989" cy="628650"/>
    <xdr:pic>
      <xdr:nvPicPr>
        <xdr:cNvPr id="23" name="图片 22"/>
        <xdr:cNvPicPr/>
      </xdr:nvPicPr>
      <xdr:blipFill>
        <a:blip r:embed="rId20"/>
        <a:stretch>
          <a:fillRect/>
        </a:stretch>
      </xdr:blipFill>
      <xdr:spPr>
        <a:xfrm>
          <a:off x="5772785" y="26290905"/>
          <a:ext cx="828675" cy="628650"/>
        </a:xfrm>
        <a:prstGeom prst="rect">
          <a:avLst/>
        </a:prstGeom>
      </xdr:spPr>
    </xdr:pic>
    <xdr:clientData/>
  </xdr:oneCellAnchor>
  <xdr:oneCellAnchor>
    <xdr:from>
      <xdr:col>6</xdr:col>
      <xdr:colOff>28575</xdr:colOff>
      <xdr:row>90</xdr:row>
      <xdr:rowOff>28575</xdr:rowOff>
    </xdr:from>
    <xdr:ext cx="820420" cy="517525"/>
    <xdr:pic>
      <xdr:nvPicPr>
        <xdr:cNvPr id="24" name="图片 23"/>
        <xdr:cNvPicPr/>
      </xdr:nvPicPr>
      <xdr:blipFill>
        <a:blip r:embed="rId21"/>
        <a:stretch>
          <a:fillRect/>
        </a:stretch>
      </xdr:blipFill>
      <xdr:spPr>
        <a:xfrm>
          <a:off x="5801360" y="55237380"/>
          <a:ext cx="820420" cy="517525"/>
        </a:xfrm>
        <a:prstGeom prst="rect">
          <a:avLst/>
        </a:prstGeom>
      </xdr:spPr>
    </xdr:pic>
    <xdr:clientData/>
  </xdr:oneCellAnchor>
  <xdr:oneCellAnchor>
    <xdr:from>
      <xdr:col>6</xdr:col>
      <xdr:colOff>0</xdr:colOff>
      <xdr:row>67</xdr:row>
      <xdr:rowOff>0</xdr:rowOff>
    </xdr:from>
    <xdr:ext cx="945969" cy="628650"/>
    <xdr:pic>
      <xdr:nvPicPr>
        <xdr:cNvPr id="25" name="图片 24"/>
        <xdr:cNvPicPr/>
      </xdr:nvPicPr>
      <xdr:blipFill>
        <a:blip r:embed="rId18"/>
        <a:stretch>
          <a:fillRect/>
        </a:stretch>
      </xdr:blipFill>
      <xdr:spPr>
        <a:xfrm>
          <a:off x="5772785" y="40749855"/>
          <a:ext cx="945515" cy="628650"/>
        </a:xfrm>
        <a:prstGeom prst="rect">
          <a:avLst/>
        </a:prstGeom>
      </xdr:spPr>
    </xdr:pic>
    <xdr:clientData/>
  </xdr:oneCellAnchor>
  <xdr:oneCellAnchor>
    <xdr:from>
      <xdr:col>6</xdr:col>
      <xdr:colOff>47625</xdr:colOff>
      <xdr:row>84</xdr:row>
      <xdr:rowOff>266700</xdr:rowOff>
    </xdr:from>
    <xdr:ext cx="789305" cy="628650"/>
    <xdr:pic>
      <xdr:nvPicPr>
        <xdr:cNvPr id="26" name="图片 25"/>
        <xdr:cNvPicPr/>
      </xdr:nvPicPr>
      <xdr:blipFill>
        <a:blip r:embed="rId22"/>
        <a:stretch>
          <a:fillRect/>
        </a:stretch>
      </xdr:blipFill>
      <xdr:spPr>
        <a:xfrm>
          <a:off x="5820410" y="51703605"/>
          <a:ext cx="789305" cy="628650"/>
        </a:xfrm>
        <a:prstGeom prst="rect">
          <a:avLst/>
        </a:prstGeom>
      </xdr:spPr>
    </xdr:pic>
    <xdr:clientData/>
  </xdr:oneCellAnchor>
  <xdr:oneCellAnchor>
    <xdr:from>
      <xdr:col>6</xdr:col>
      <xdr:colOff>0</xdr:colOff>
      <xdr:row>103</xdr:row>
      <xdr:rowOff>0</xdr:rowOff>
    </xdr:from>
    <xdr:ext cx="749836" cy="628650"/>
    <xdr:pic>
      <xdr:nvPicPr>
        <xdr:cNvPr id="27" name="图片 26"/>
        <xdr:cNvPicPr/>
      </xdr:nvPicPr>
      <xdr:blipFill>
        <a:blip r:embed="rId23"/>
        <a:stretch>
          <a:fillRect/>
        </a:stretch>
      </xdr:blipFill>
      <xdr:spPr>
        <a:xfrm>
          <a:off x="5772785" y="63381255"/>
          <a:ext cx="749300" cy="628650"/>
        </a:xfrm>
        <a:prstGeom prst="rect">
          <a:avLst/>
        </a:prstGeom>
      </xdr:spPr>
    </xdr:pic>
    <xdr:clientData/>
  </xdr:oneCellAnchor>
  <xdr:oneCellAnchor>
    <xdr:from>
      <xdr:col>6</xdr:col>
      <xdr:colOff>0</xdr:colOff>
      <xdr:row>76</xdr:row>
      <xdr:rowOff>110490</xdr:rowOff>
    </xdr:from>
    <xdr:ext cx="819150" cy="518160"/>
    <xdr:pic>
      <xdr:nvPicPr>
        <xdr:cNvPr id="28" name="图片 27"/>
        <xdr:cNvPicPr/>
      </xdr:nvPicPr>
      <xdr:blipFill>
        <a:blip r:embed="rId24"/>
        <a:stretch>
          <a:fillRect/>
        </a:stretch>
      </xdr:blipFill>
      <xdr:spPr>
        <a:xfrm>
          <a:off x="5772785" y="46518195"/>
          <a:ext cx="819150" cy="518160"/>
        </a:xfrm>
        <a:prstGeom prst="rect">
          <a:avLst/>
        </a:prstGeom>
      </xdr:spPr>
    </xdr:pic>
    <xdr:clientData/>
  </xdr:oneCellAnchor>
  <xdr:oneCellAnchor>
    <xdr:from>
      <xdr:col>6</xdr:col>
      <xdr:colOff>0</xdr:colOff>
      <xdr:row>73</xdr:row>
      <xdr:rowOff>0</xdr:rowOff>
    </xdr:from>
    <xdr:ext cx="965606" cy="628650"/>
    <xdr:pic>
      <xdr:nvPicPr>
        <xdr:cNvPr id="29" name="图片 28"/>
        <xdr:cNvPicPr/>
      </xdr:nvPicPr>
      <xdr:blipFill>
        <a:blip r:embed="rId11"/>
        <a:stretch>
          <a:fillRect/>
        </a:stretch>
      </xdr:blipFill>
      <xdr:spPr>
        <a:xfrm>
          <a:off x="5772785" y="44521755"/>
          <a:ext cx="965200" cy="628650"/>
        </a:xfrm>
        <a:prstGeom prst="rect">
          <a:avLst/>
        </a:prstGeom>
      </xdr:spPr>
    </xdr:pic>
    <xdr:clientData/>
  </xdr:oneCellAnchor>
  <xdr:oneCellAnchor>
    <xdr:from>
      <xdr:col>6</xdr:col>
      <xdr:colOff>0</xdr:colOff>
      <xdr:row>58</xdr:row>
      <xdr:rowOff>0</xdr:rowOff>
    </xdr:from>
    <xdr:ext cx="635558" cy="628650"/>
    <xdr:pic>
      <xdr:nvPicPr>
        <xdr:cNvPr id="30" name="图片 29"/>
        <xdr:cNvPicPr/>
      </xdr:nvPicPr>
      <xdr:blipFill>
        <a:blip r:embed="rId25"/>
        <a:stretch>
          <a:fillRect/>
        </a:stretch>
      </xdr:blipFill>
      <xdr:spPr>
        <a:xfrm>
          <a:off x="5772785" y="35092005"/>
          <a:ext cx="635000" cy="628650"/>
        </a:xfrm>
        <a:prstGeom prst="rect">
          <a:avLst/>
        </a:prstGeom>
      </xdr:spPr>
    </xdr:pic>
    <xdr:clientData/>
  </xdr:oneCellAnchor>
  <xdr:oneCellAnchor>
    <xdr:from>
      <xdr:col>6</xdr:col>
      <xdr:colOff>0</xdr:colOff>
      <xdr:row>54</xdr:row>
      <xdr:rowOff>0</xdr:rowOff>
    </xdr:from>
    <xdr:ext cx="738939" cy="628650"/>
    <xdr:pic>
      <xdr:nvPicPr>
        <xdr:cNvPr id="31" name="图片 30"/>
        <xdr:cNvPicPr/>
      </xdr:nvPicPr>
      <xdr:blipFill>
        <a:blip r:embed="rId12"/>
        <a:stretch>
          <a:fillRect/>
        </a:stretch>
      </xdr:blipFill>
      <xdr:spPr>
        <a:xfrm>
          <a:off x="5772785" y="32577405"/>
          <a:ext cx="738505" cy="628650"/>
        </a:xfrm>
        <a:prstGeom prst="rect">
          <a:avLst/>
        </a:prstGeom>
      </xdr:spPr>
    </xdr:pic>
    <xdr:clientData/>
  </xdr:oneCellAnchor>
  <xdr:oneCellAnchor>
    <xdr:from>
      <xdr:col>6</xdr:col>
      <xdr:colOff>0</xdr:colOff>
      <xdr:row>87</xdr:row>
      <xdr:rowOff>0</xdr:rowOff>
    </xdr:from>
    <xdr:ext cx="810260" cy="628650"/>
    <xdr:pic>
      <xdr:nvPicPr>
        <xdr:cNvPr id="32" name="图片 31"/>
        <xdr:cNvPicPr/>
      </xdr:nvPicPr>
      <xdr:blipFill>
        <a:blip r:embed="rId26"/>
        <a:stretch>
          <a:fillRect/>
        </a:stretch>
      </xdr:blipFill>
      <xdr:spPr>
        <a:xfrm>
          <a:off x="5772785" y="53322855"/>
          <a:ext cx="810260" cy="628650"/>
        </a:xfrm>
        <a:prstGeom prst="rect">
          <a:avLst/>
        </a:prstGeom>
      </xdr:spPr>
    </xdr:pic>
    <xdr:clientData/>
  </xdr:oneCellAnchor>
  <xdr:oneCellAnchor>
    <xdr:from>
      <xdr:col>6</xdr:col>
      <xdr:colOff>76200</xdr:colOff>
      <xdr:row>12</xdr:row>
      <xdr:rowOff>57150</xdr:rowOff>
    </xdr:from>
    <xdr:ext cx="495300" cy="352425"/>
    <xdr:pic>
      <xdr:nvPicPr>
        <xdr:cNvPr id="33" name="图片 32"/>
        <xdr:cNvPicPr/>
      </xdr:nvPicPr>
      <xdr:blipFill>
        <a:blip r:embed="rId27"/>
        <a:stretch>
          <a:fillRect/>
        </a:stretch>
      </xdr:blipFill>
      <xdr:spPr>
        <a:xfrm>
          <a:off x="5848985" y="6231255"/>
          <a:ext cx="495300" cy="352425"/>
        </a:xfrm>
        <a:prstGeom prst="rect">
          <a:avLst/>
        </a:prstGeom>
      </xdr:spPr>
    </xdr:pic>
    <xdr:clientData/>
  </xdr:oneCellAnchor>
  <xdr:oneCellAnchor>
    <xdr:from>
      <xdr:col>6</xdr:col>
      <xdr:colOff>0</xdr:colOff>
      <xdr:row>52</xdr:row>
      <xdr:rowOff>0</xdr:rowOff>
    </xdr:from>
    <xdr:ext cx="776983" cy="628650"/>
    <xdr:pic>
      <xdr:nvPicPr>
        <xdr:cNvPr id="34" name="图片 33"/>
        <xdr:cNvPicPr/>
      </xdr:nvPicPr>
      <xdr:blipFill>
        <a:blip r:embed="rId28"/>
        <a:stretch>
          <a:fillRect/>
        </a:stretch>
      </xdr:blipFill>
      <xdr:spPr>
        <a:xfrm>
          <a:off x="5772785" y="31320105"/>
          <a:ext cx="776605" cy="628650"/>
        </a:xfrm>
        <a:prstGeom prst="rect">
          <a:avLst/>
        </a:prstGeom>
      </xdr:spPr>
    </xdr:pic>
    <xdr:clientData/>
  </xdr:oneCellAnchor>
  <xdr:oneCellAnchor>
    <xdr:from>
      <xdr:col>6</xdr:col>
      <xdr:colOff>0</xdr:colOff>
      <xdr:row>65</xdr:row>
      <xdr:rowOff>0</xdr:rowOff>
    </xdr:from>
    <xdr:ext cx="423466" cy="628650"/>
    <xdr:pic>
      <xdr:nvPicPr>
        <xdr:cNvPr id="35" name="图片 34"/>
        <xdr:cNvPicPr/>
      </xdr:nvPicPr>
      <xdr:blipFill>
        <a:blip r:embed="rId17"/>
        <a:stretch>
          <a:fillRect/>
        </a:stretch>
      </xdr:blipFill>
      <xdr:spPr>
        <a:xfrm>
          <a:off x="5772785" y="39492555"/>
          <a:ext cx="422910" cy="628650"/>
        </a:xfrm>
        <a:prstGeom prst="rect">
          <a:avLst/>
        </a:prstGeom>
      </xdr:spPr>
    </xdr:pic>
    <xdr:clientData/>
  </xdr:oneCellAnchor>
  <xdr:oneCellAnchor>
    <xdr:from>
      <xdr:col>6</xdr:col>
      <xdr:colOff>0</xdr:colOff>
      <xdr:row>72</xdr:row>
      <xdr:rowOff>0</xdr:rowOff>
    </xdr:from>
    <xdr:ext cx="965606" cy="628650"/>
    <xdr:pic>
      <xdr:nvPicPr>
        <xdr:cNvPr id="36" name="图片 35"/>
        <xdr:cNvPicPr/>
      </xdr:nvPicPr>
      <xdr:blipFill>
        <a:blip r:embed="rId11"/>
        <a:stretch>
          <a:fillRect/>
        </a:stretch>
      </xdr:blipFill>
      <xdr:spPr>
        <a:xfrm>
          <a:off x="5772785" y="43893105"/>
          <a:ext cx="965200" cy="628650"/>
        </a:xfrm>
        <a:prstGeom prst="rect">
          <a:avLst/>
        </a:prstGeom>
      </xdr:spPr>
    </xdr:pic>
    <xdr:clientData/>
  </xdr:oneCellAnchor>
  <xdr:oneCellAnchor>
    <xdr:from>
      <xdr:col>6</xdr:col>
      <xdr:colOff>0</xdr:colOff>
      <xdr:row>61</xdr:row>
      <xdr:rowOff>0</xdr:rowOff>
    </xdr:from>
    <xdr:ext cx="373045" cy="628650"/>
    <xdr:pic>
      <xdr:nvPicPr>
        <xdr:cNvPr id="37" name="图片 36"/>
        <xdr:cNvPicPr/>
      </xdr:nvPicPr>
      <xdr:blipFill>
        <a:blip r:embed="rId29"/>
        <a:stretch>
          <a:fillRect/>
        </a:stretch>
      </xdr:blipFill>
      <xdr:spPr>
        <a:xfrm>
          <a:off x="5772785" y="36977955"/>
          <a:ext cx="372745" cy="628650"/>
        </a:xfrm>
        <a:prstGeom prst="rect">
          <a:avLst/>
        </a:prstGeom>
      </xdr:spPr>
    </xdr:pic>
    <xdr:clientData/>
  </xdr:oneCellAnchor>
  <xdr:oneCellAnchor>
    <xdr:from>
      <xdr:col>6</xdr:col>
      <xdr:colOff>0</xdr:colOff>
      <xdr:row>63</xdr:row>
      <xdr:rowOff>0</xdr:rowOff>
    </xdr:from>
    <xdr:ext cx="391160" cy="628650"/>
    <xdr:pic>
      <xdr:nvPicPr>
        <xdr:cNvPr id="38" name="图片 37"/>
        <xdr:cNvPicPr/>
      </xdr:nvPicPr>
      <xdr:blipFill>
        <a:blip r:embed="rId30"/>
        <a:stretch>
          <a:fillRect/>
        </a:stretch>
      </xdr:blipFill>
      <xdr:spPr>
        <a:xfrm>
          <a:off x="5772785" y="38235255"/>
          <a:ext cx="391160" cy="628650"/>
        </a:xfrm>
        <a:prstGeom prst="rect">
          <a:avLst/>
        </a:prstGeom>
      </xdr:spPr>
    </xdr:pic>
    <xdr:clientData/>
  </xdr:oneCellAnchor>
  <xdr:oneCellAnchor>
    <xdr:from>
      <xdr:col>6</xdr:col>
      <xdr:colOff>0</xdr:colOff>
      <xdr:row>48</xdr:row>
      <xdr:rowOff>0</xdr:rowOff>
    </xdr:from>
    <xdr:ext cx="782320" cy="628650"/>
    <xdr:pic>
      <xdr:nvPicPr>
        <xdr:cNvPr id="39" name="图片 38"/>
        <xdr:cNvPicPr/>
      </xdr:nvPicPr>
      <xdr:blipFill>
        <a:blip r:embed="rId31"/>
        <a:stretch>
          <a:fillRect/>
        </a:stretch>
      </xdr:blipFill>
      <xdr:spPr>
        <a:xfrm>
          <a:off x="5772785" y="28805505"/>
          <a:ext cx="782320" cy="628650"/>
        </a:xfrm>
        <a:prstGeom prst="rect">
          <a:avLst/>
        </a:prstGeom>
      </xdr:spPr>
    </xdr:pic>
    <xdr:clientData/>
  </xdr:oneCellAnchor>
  <xdr:oneCellAnchor>
    <xdr:from>
      <xdr:col>6</xdr:col>
      <xdr:colOff>0</xdr:colOff>
      <xdr:row>81</xdr:row>
      <xdr:rowOff>0</xdr:rowOff>
    </xdr:from>
    <xdr:ext cx="838200" cy="628650"/>
    <xdr:pic>
      <xdr:nvPicPr>
        <xdr:cNvPr id="40" name="图片 39"/>
        <xdr:cNvPicPr/>
      </xdr:nvPicPr>
      <xdr:blipFill>
        <a:blip r:embed="rId32"/>
        <a:stretch>
          <a:fillRect/>
        </a:stretch>
      </xdr:blipFill>
      <xdr:spPr>
        <a:xfrm>
          <a:off x="5772785" y="49550955"/>
          <a:ext cx="838200" cy="628650"/>
        </a:xfrm>
        <a:prstGeom prst="rect">
          <a:avLst/>
        </a:prstGeom>
      </xdr:spPr>
    </xdr:pic>
    <xdr:clientData/>
  </xdr:oneCellAnchor>
  <xdr:oneCellAnchor>
    <xdr:from>
      <xdr:col>6</xdr:col>
      <xdr:colOff>0</xdr:colOff>
      <xdr:row>79</xdr:row>
      <xdr:rowOff>0</xdr:rowOff>
    </xdr:from>
    <xdr:ext cx="922020" cy="628650"/>
    <xdr:pic>
      <xdr:nvPicPr>
        <xdr:cNvPr id="41" name="图片 40"/>
        <xdr:cNvPicPr/>
      </xdr:nvPicPr>
      <xdr:blipFill>
        <a:blip r:embed="rId33"/>
        <a:stretch>
          <a:fillRect/>
        </a:stretch>
      </xdr:blipFill>
      <xdr:spPr>
        <a:xfrm>
          <a:off x="5772785" y="48293655"/>
          <a:ext cx="922020" cy="628650"/>
        </a:xfrm>
        <a:prstGeom prst="rect">
          <a:avLst/>
        </a:prstGeom>
      </xdr:spPr>
    </xdr:pic>
    <xdr:clientData/>
  </xdr:oneCellAnchor>
  <xdr:oneCellAnchor>
    <xdr:from>
      <xdr:col>6</xdr:col>
      <xdr:colOff>0</xdr:colOff>
      <xdr:row>74</xdr:row>
      <xdr:rowOff>0</xdr:rowOff>
    </xdr:from>
    <xdr:ext cx="965606" cy="628650"/>
    <xdr:pic>
      <xdr:nvPicPr>
        <xdr:cNvPr id="42" name="图片 41"/>
        <xdr:cNvPicPr/>
      </xdr:nvPicPr>
      <xdr:blipFill>
        <a:blip r:embed="rId11"/>
        <a:stretch>
          <a:fillRect/>
        </a:stretch>
      </xdr:blipFill>
      <xdr:spPr>
        <a:xfrm>
          <a:off x="5772785" y="45150405"/>
          <a:ext cx="965200" cy="628650"/>
        </a:xfrm>
        <a:prstGeom prst="rect">
          <a:avLst/>
        </a:prstGeom>
      </xdr:spPr>
    </xdr:pic>
    <xdr:clientData/>
  </xdr:oneCellAnchor>
  <xdr:oneCellAnchor>
    <xdr:from>
      <xdr:col>6</xdr:col>
      <xdr:colOff>0</xdr:colOff>
      <xdr:row>49</xdr:row>
      <xdr:rowOff>0</xdr:rowOff>
    </xdr:from>
    <xdr:ext cx="733425" cy="628650"/>
    <xdr:pic>
      <xdr:nvPicPr>
        <xdr:cNvPr id="43" name="图片 42"/>
        <xdr:cNvPicPr/>
      </xdr:nvPicPr>
      <xdr:blipFill>
        <a:blip r:embed="rId34"/>
        <a:stretch>
          <a:fillRect/>
        </a:stretch>
      </xdr:blipFill>
      <xdr:spPr>
        <a:xfrm>
          <a:off x="5772785" y="29434155"/>
          <a:ext cx="733425" cy="628650"/>
        </a:xfrm>
        <a:prstGeom prst="rect">
          <a:avLst/>
        </a:prstGeom>
      </xdr:spPr>
    </xdr:pic>
    <xdr:clientData/>
  </xdr:oneCellAnchor>
  <xdr:oneCellAnchor>
    <xdr:from>
      <xdr:col>6</xdr:col>
      <xdr:colOff>0</xdr:colOff>
      <xdr:row>77</xdr:row>
      <xdr:rowOff>0</xdr:rowOff>
    </xdr:from>
    <xdr:ext cx="849761" cy="628650"/>
    <xdr:pic>
      <xdr:nvPicPr>
        <xdr:cNvPr id="44" name="图片 43"/>
        <xdr:cNvPicPr/>
      </xdr:nvPicPr>
      <xdr:blipFill>
        <a:blip r:embed="rId35"/>
        <a:stretch>
          <a:fillRect/>
        </a:stretch>
      </xdr:blipFill>
      <xdr:spPr>
        <a:xfrm>
          <a:off x="5772785" y="47036355"/>
          <a:ext cx="849630" cy="628650"/>
        </a:xfrm>
        <a:prstGeom prst="rect">
          <a:avLst/>
        </a:prstGeom>
      </xdr:spPr>
    </xdr:pic>
    <xdr:clientData/>
  </xdr:oneCellAnchor>
  <xdr:oneCellAnchor>
    <xdr:from>
      <xdr:col>6</xdr:col>
      <xdr:colOff>0</xdr:colOff>
      <xdr:row>102</xdr:row>
      <xdr:rowOff>0</xdr:rowOff>
    </xdr:from>
    <xdr:ext cx="718457" cy="628650"/>
    <xdr:pic>
      <xdr:nvPicPr>
        <xdr:cNvPr id="45" name="图片 44"/>
        <xdr:cNvPicPr/>
      </xdr:nvPicPr>
      <xdr:blipFill>
        <a:blip r:embed="rId36"/>
        <a:stretch>
          <a:fillRect/>
        </a:stretch>
      </xdr:blipFill>
      <xdr:spPr>
        <a:xfrm>
          <a:off x="5772785" y="62752605"/>
          <a:ext cx="718185" cy="628650"/>
        </a:xfrm>
        <a:prstGeom prst="rect">
          <a:avLst/>
        </a:prstGeom>
      </xdr:spPr>
    </xdr:pic>
    <xdr:clientData/>
  </xdr:oneCellAnchor>
  <xdr:oneCellAnchor>
    <xdr:from>
      <xdr:col>6</xdr:col>
      <xdr:colOff>0</xdr:colOff>
      <xdr:row>101</xdr:row>
      <xdr:rowOff>0</xdr:rowOff>
    </xdr:from>
    <xdr:ext cx="673554" cy="628650"/>
    <xdr:pic>
      <xdr:nvPicPr>
        <xdr:cNvPr id="46" name="图片 45"/>
        <xdr:cNvPicPr/>
      </xdr:nvPicPr>
      <xdr:blipFill>
        <a:blip r:embed="rId37"/>
        <a:stretch>
          <a:fillRect/>
        </a:stretch>
      </xdr:blipFill>
      <xdr:spPr>
        <a:xfrm>
          <a:off x="5772785" y="62123955"/>
          <a:ext cx="673100" cy="628650"/>
        </a:xfrm>
        <a:prstGeom prst="rect">
          <a:avLst/>
        </a:prstGeom>
      </xdr:spPr>
    </xdr:pic>
    <xdr:clientData/>
  </xdr:oneCellAnchor>
  <xdr:oneCellAnchor>
    <xdr:from>
      <xdr:col>6</xdr:col>
      <xdr:colOff>0</xdr:colOff>
      <xdr:row>99</xdr:row>
      <xdr:rowOff>0</xdr:rowOff>
    </xdr:from>
    <xdr:ext cx="469760" cy="628650"/>
    <xdr:pic>
      <xdr:nvPicPr>
        <xdr:cNvPr id="47" name="图片 46"/>
        <xdr:cNvPicPr/>
      </xdr:nvPicPr>
      <xdr:blipFill>
        <a:blip r:embed="rId38"/>
        <a:stretch>
          <a:fillRect/>
        </a:stretch>
      </xdr:blipFill>
      <xdr:spPr>
        <a:xfrm>
          <a:off x="5772785" y="60866655"/>
          <a:ext cx="469265" cy="628650"/>
        </a:xfrm>
        <a:prstGeom prst="rect">
          <a:avLst/>
        </a:prstGeom>
      </xdr:spPr>
    </xdr:pic>
    <xdr:clientData/>
  </xdr:oneCellAnchor>
  <xdr:oneCellAnchor>
    <xdr:from>
      <xdr:col>6</xdr:col>
      <xdr:colOff>47625</xdr:colOff>
      <xdr:row>94</xdr:row>
      <xdr:rowOff>47625</xdr:rowOff>
    </xdr:from>
    <xdr:ext cx="817245" cy="553720"/>
    <xdr:pic>
      <xdr:nvPicPr>
        <xdr:cNvPr id="48" name="图片 47"/>
        <xdr:cNvPicPr/>
      </xdr:nvPicPr>
      <xdr:blipFill>
        <a:blip r:embed="rId39"/>
        <a:stretch>
          <a:fillRect/>
        </a:stretch>
      </xdr:blipFill>
      <xdr:spPr>
        <a:xfrm>
          <a:off x="5820410" y="57771030"/>
          <a:ext cx="817245" cy="553720"/>
        </a:xfrm>
        <a:prstGeom prst="rect">
          <a:avLst/>
        </a:prstGeom>
      </xdr:spPr>
    </xdr:pic>
    <xdr:clientData/>
  </xdr:oneCellAnchor>
  <xdr:oneCellAnchor>
    <xdr:from>
      <xdr:col>6</xdr:col>
      <xdr:colOff>66675</xdr:colOff>
      <xdr:row>92</xdr:row>
      <xdr:rowOff>28575</xdr:rowOff>
    </xdr:from>
    <xdr:ext cx="718820" cy="531495"/>
    <xdr:pic>
      <xdr:nvPicPr>
        <xdr:cNvPr id="49" name="图片 48"/>
        <xdr:cNvPicPr/>
      </xdr:nvPicPr>
      <xdr:blipFill>
        <a:blip r:embed="rId40"/>
        <a:stretch>
          <a:fillRect/>
        </a:stretch>
      </xdr:blipFill>
      <xdr:spPr>
        <a:xfrm>
          <a:off x="5839460" y="56494680"/>
          <a:ext cx="718820" cy="531495"/>
        </a:xfrm>
        <a:prstGeom prst="rect">
          <a:avLst/>
        </a:prstGeom>
      </xdr:spPr>
    </xdr:pic>
    <xdr:clientData/>
  </xdr:oneCellAnchor>
  <xdr:oneCellAnchor>
    <xdr:from>
      <xdr:col>6</xdr:col>
      <xdr:colOff>0</xdr:colOff>
      <xdr:row>69</xdr:row>
      <xdr:rowOff>0</xdr:rowOff>
    </xdr:from>
    <xdr:ext cx="949960" cy="628650"/>
    <xdr:pic>
      <xdr:nvPicPr>
        <xdr:cNvPr id="50" name="图片 49"/>
        <xdr:cNvPicPr/>
      </xdr:nvPicPr>
      <xdr:blipFill>
        <a:blip r:embed="rId41"/>
        <a:stretch>
          <a:fillRect/>
        </a:stretch>
      </xdr:blipFill>
      <xdr:spPr>
        <a:xfrm>
          <a:off x="5772785" y="42007155"/>
          <a:ext cx="949960" cy="628650"/>
        </a:xfrm>
        <a:prstGeom prst="rect">
          <a:avLst/>
        </a:prstGeom>
      </xdr:spPr>
    </xdr:pic>
    <xdr:clientData/>
  </xdr:oneCellAnchor>
  <xdr:oneCellAnchor>
    <xdr:from>
      <xdr:col>6</xdr:col>
      <xdr:colOff>0</xdr:colOff>
      <xdr:row>80</xdr:row>
      <xdr:rowOff>0</xdr:rowOff>
    </xdr:from>
    <xdr:ext cx="759907" cy="628650"/>
    <xdr:pic>
      <xdr:nvPicPr>
        <xdr:cNvPr id="51" name="图片 50"/>
        <xdr:cNvPicPr/>
      </xdr:nvPicPr>
      <xdr:blipFill>
        <a:blip r:embed="rId42"/>
        <a:stretch>
          <a:fillRect/>
        </a:stretch>
      </xdr:blipFill>
      <xdr:spPr>
        <a:xfrm>
          <a:off x="5772785" y="48922305"/>
          <a:ext cx="759460" cy="628650"/>
        </a:xfrm>
        <a:prstGeom prst="rect">
          <a:avLst/>
        </a:prstGeom>
      </xdr:spPr>
    </xdr:pic>
    <xdr:clientData/>
  </xdr:oneCellAnchor>
  <xdr:oneCellAnchor>
    <xdr:from>
      <xdr:col>6</xdr:col>
      <xdr:colOff>0</xdr:colOff>
      <xdr:row>82</xdr:row>
      <xdr:rowOff>0</xdr:rowOff>
    </xdr:from>
    <xdr:ext cx="880110" cy="628650"/>
    <xdr:pic>
      <xdr:nvPicPr>
        <xdr:cNvPr id="52" name="图片 51"/>
        <xdr:cNvPicPr/>
      </xdr:nvPicPr>
      <xdr:blipFill>
        <a:blip r:embed="rId43"/>
        <a:stretch>
          <a:fillRect/>
        </a:stretch>
      </xdr:blipFill>
      <xdr:spPr>
        <a:xfrm>
          <a:off x="5772785" y="50179605"/>
          <a:ext cx="880110" cy="628650"/>
        </a:xfrm>
        <a:prstGeom prst="rect">
          <a:avLst/>
        </a:prstGeom>
      </xdr:spPr>
    </xdr:pic>
    <xdr:clientData/>
  </xdr:oneCellAnchor>
  <xdr:oneCellAnchor>
    <xdr:from>
      <xdr:col>6</xdr:col>
      <xdr:colOff>0</xdr:colOff>
      <xdr:row>86</xdr:row>
      <xdr:rowOff>0</xdr:rowOff>
    </xdr:from>
    <xdr:ext cx="704641" cy="628650"/>
    <xdr:pic>
      <xdr:nvPicPr>
        <xdr:cNvPr id="53" name="图片 52"/>
        <xdr:cNvPicPr/>
      </xdr:nvPicPr>
      <xdr:blipFill>
        <a:blip r:embed="rId44"/>
        <a:stretch>
          <a:fillRect/>
        </a:stretch>
      </xdr:blipFill>
      <xdr:spPr>
        <a:xfrm>
          <a:off x="5772785" y="52694205"/>
          <a:ext cx="704215" cy="628650"/>
        </a:xfrm>
        <a:prstGeom prst="rect">
          <a:avLst/>
        </a:prstGeom>
      </xdr:spPr>
    </xdr:pic>
    <xdr:clientData/>
  </xdr:oneCellAnchor>
  <xdr:oneCellAnchor>
    <xdr:from>
      <xdr:col>6</xdr:col>
      <xdr:colOff>38100</xdr:colOff>
      <xdr:row>92</xdr:row>
      <xdr:rowOff>600075</xdr:rowOff>
    </xdr:from>
    <xdr:ext cx="838200" cy="628650"/>
    <xdr:pic>
      <xdr:nvPicPr>
        <xdr:cNvPr id="54" name="图片 53"/>
        <xdr:cNvPicPr/>
      </xdr:nvPicPr>
      <xdr:blipFill>
        <a:blip r:embed="rId45"/>
        <a:stretch>
          <a:fillRect/>
        </a:stretch>
      </xdr:blipFill>
      <xdr:spPr>
        <a:xfrm>
          <a:off x="5810885" y="57066180"/>
          <a:ext cx="838200" cy="628650"/>
        </a:xfrm>
        <a:prstGeom prst="rect">
          <a:avLst/>
        </a:prstGeom>
      </xdr:spPr>
    </xdr:pic>
    <xdr:clientData/>
  </xdr:oneCellAnchor>
  <xdr:oneCellAnchor>
    <xdr:from>
      <xdr:col>6</xdr:col>
      <xdr:colOff>57150</xdr:colOff>
      <xdr:row>91</xdr:row>
      <xdr:rowOff>19050</xdr:rowOff>
    </xdr:from>
    <xdr:ext cx="798830" cy="557530"/>
    <xdr:pic>
      <xdr:nvPicPr>
        <xdr:cNvPr id="55" name="图片 54"/>
        <xdr:cNvPicPr/>
      </xdr:nvPicPr>
      <xdr:blipFill>
        <a:blip r:embed="rId46"/>
        <a:stretch>
          <a:fillRect/>
        </a:stretch>
      </xdr:blipFill>
      <xdr:spPr>
        <a:xfrm>
          <a:off x="5829935" y="55856505"/>
          <a:ext cx="798830" cy="557530"/>
        </a:xfrm>
        <a:prstGeom prst="rect">
          <a:avLst/>
        </a:prstGeom>
      </xdr:spPr>
    </xdr:pic>
    <xdr:clientData/>
  </xdr:oneCellAnchor>
  <xdr:oneCellAnchor>
    <xdr:from>
      <xdr:col>6</xdr:col>
      <xdr:colOff>47625</xdr:colOff>
      <xdr:row>88</xdr:row>
      <xdr:rowOff>339090</xdr:rowOff>
    </xdr:from>
    <xdr:ext cx="808990" cy="520065"/>
    <xdr:pic>
      <xdr:nvPicPr>
        <xdr:cNvPr id="56" name="图片 55"/>
        <xdr:cNvPicPr/>
      </xdr:nvPicPr>
      <xdr:blipFill>
        <a:blip r:embed="rId47"/>
        <a:stretch>
          <a:fillRect/>
        </a:stretch>
      </xdr:blipFill>
      <xdr:spPr>
        <a:xfrm>
          <a:off x="5820410" y="54290595"/>
          <a:ext cx="808990" cy="520065"/>
        </a:xfrm>
        <a:prstGeom prst="rect">
          <a:avLst/>
        </a:prstGeom>
      </xdr:spPr>
    </xdr:pic>
    <xdr:clientData/>
  </xdr:oneCellAnchor>
  <xdr:oneCellAnchor>
    <xdr:from>
      <xdr:col>6</xdr:col>
      <xdr:colOff>0</xdr:colOff>
      <xdr:row>70</xdr:row>
      <xdr:rowOff>0</xdr:rowOff>
    </xdr:from>
    <xdr:ext cx="949960" cy="628650"/>
    <xdr:pic>
      <xdr:nvPicPr>
        <xdr:cNvPr id="57" name="图片 56"/>
        <xdr:cNvPicPr/>
      </xdr:nvPicPr>
      <xdr:blipFill>
        <a:blip r:embed="rId41"/>
        <a:stretch>
          <a:fillRect/>
        </a:stretch>
      </xdr:blipFill>
      <xdr:spPr>
        <a:xfrm>
          <a:off x="5772785" y="42635805"/>
          <a:ext cx="949960" cy="628650"/>
        </a:xfrm>
        <a:prstGeom prst="rect">
          <a:avLst/>
        </a:prstGeom>
      </xdr:spPr>
    </xdr:pic>
    <xdr:clientData/>
  </xdr:oneCellAnchor>
  <xdr:oneCellAnchor>
    <xdr:from>
      <xdr:col>6</xdr:col>
      <xdr:colOff>0</xdr:colOff>
      <xdr:row>71</xdr:row>
      <xdr:rowOff>0</xdr:rowOff>
    </xdr:from>
    <xdr:ext cx="949960" cy="628650"/>
    <xdr:pic>
      <xdr:nvPicPr>
        <xdr:cNvPr id="58" name="图片 57"/>
        <xdr:cNvPicPr/>
      </xdr:nvPicPr>
      <xdr:blipFill>
        <a:blip r:embed="rId41"/>
        <a:stretch>
          <a:fillRect/>
        </a:stretch>
      </xdr:blipFill>
      <xdr:spPr>
        <a:xfrm>
          <a:off x="5772785" y="43264455"/>
          <a:ext cx="949960" cy="628650"/>
        </a:xfrm>
        <a:prstGeom prst="rect">
          <a:avLst/>
        </a:prstGeom>
      </xdr:spPr>
    </xdr:pic>
    <xdr:clientData/>
  </xdr:oneCellAnchor>
  <xdr:oneCellAnchor>
    <xdr:from>
      <xdr:col>6</xdr:col>
      <xdr:colOff>0</xdr:colOff>
      <xdr:row>66</xdr:row>
      <xdr:rowOff>0</xdr:rowOff>
    </xdr:from>
    <xdr:ext cx="423466" cy="628650"/>
    <xdr:pic>
      <xdr:nvPicPr>
        <xdr:cNvPr id="59" name="图片 58"/>
        <xdr:cNvPicPr/>
      </xdr:nvPicPr>
      <xdr:blipFill>
        <a:blip r:embed="rId17"/>
        <a:stretch>
          <a:fillRect/>
        </a:stretch>
      </xdr:blipFill>
      <xdr:spPr>
        <a:xfrm>
          <a:off x="5772785" y="40121205"/>
          <a:ext cx="422910" cy="628650"/>
        </a:xfrm>
        <a:prstGeom prst="rect">
          <a:avLst/>
        </a:prstGeom>
      </xdr:spPr>
    </xdr:pic>
    <xdr:clientData/>
  </xdr:oneCellAnchor>
  <xdr:oneCellAnchor>
    <xdr:from>
      <xdr:col>6</xdr:col>
      <xdr:colOff>28575</xdr:colOff>
      <xdr:row>13</xdr:row>
      <xdr:rowOff>114300</xdr:rowOff>
    </xdr:from>
    <xdr:ext cx="800100" cy="409575"/>
    <xdr:pic>
      <xdr:nvPicPr>
        <xdr:cNvPr id="60" name="图片 59"/>
        <xdr:cNvPicPr/>
      </xdr:nvPicPr>
      <xdr:blipFill>
        <a:blip r:embed="rId48"/>
        <a:stretch>
          <a:fillRect/>
        </a:stretch>
      </xdr:blipFill>
      <xdr:spPr>
        <a:xfrm>
          <a:off x="5801360" y="6917055"/>
          <a:ext cx="800100" cy="409575"/>
        </a:xfrm>
        <a:prstGeom prst="rect">
          <a:avLst/>
        </a:prstGeom>
      </xdr:spPr>
    </xdr:pic>
    <xdr:clientData/>
  </xdr:oneCellAnchor>
  <xdr:oneCellAnchor>
    <xdr:from>
      <xdr:col>6</xdr:col>
      <xdr:colOff>0</xdr:colOff>
      <xdr:row>14</xdr:row>
      <xdr:rowOff>0</xdr:rowOff>
    </xdr:from>
    <xdr:ext cx="800100" cy="409575"/>
    <xdr:pic>
      <xdr:nvPicPr>
        <xdr:cNvPr id="61" name="图片 60"/>
        <xdr:cNvPicPr/>
      </xdr:nvPicPr>
      <xdr:blipFill>
        <a:blip r:embed="rId48"/>
        <a:stretch>
          <a:fillRect/>
        </a:stretch>
      </xdr:blipFill>
      <xdr:spPr>
        <a:xfrm>
          <a:off x="5772785" y="7431405"/>
          <a:ext cx="800100" cy="409575"/>
        </a:xfrm>
        <a:prstGeom prst="rect">
          <a:avLst/>
        </a:prstGeom>
      </xdr:spPr>
    </xdr:pic>
    <xdr:clientData/>
  </xdr:oneCellAnchor>
  <xdr:oneCellAnchor>
    <xdr:from>
      <xdr:col>6</xdr:col>
      <xdr:colOff>0</xdr:colOff>
      <xdr:row>15</xdr:row>
      <xdr:rowOff>0</xdr:rowOff>
    </xdr:from>
    <xdr:ext cx="800100" cy="409575"/>
    <xdr:pic>
      <xdr:nvPicPr>
        <xdr:cNvPr id="62" name="图片 61"/>
        <xdr:cNvPicPr/>
      </xdr:nvPicPr>
      <xdr:blipFill>
        <a:blip r:embed="rId48"/>
        <a:stretch>
          <a:fillRect/>
        </a:stretch>
      </xdr:blipFill>
      <xdr:spPr>
        <a:xfrm>
          <a:off x="5772785" y="8060055"/>
          <a:ext cx="800100" cy="409575"/>
        </a:xfrm>
        <a:prstGeom prst="rect">
          <a:avLst/>
        </a:prstGeom>
      </xdr:spPr>
    </xdr:pic>
    <xdr:clientData/>
  </xdr:oneCellAnchor>
  <xdr:oneCellAnchor>
    <xdr:from>
      <xdr:col>6</xdr:col>
      <xdr:colOff>0</xdr:colOff>
      <xdr:row>16</xdr:row>
      <xdr:rowOff>0</xdr:rowOff>
    </xdr:from>
    <xdr:ext cx="800100" cy="409575"/>
    <xdr:pic>
      <xdr:nvPicPr>
        <xdr:cNvPr id="63" name="图片 62"/>
        <xdr:cNvPicPr/>
      </xdr:nvPicPr>
      <xdr:blipFill>
        <a:blip r:embed="rId48"/>
        <a:stretch>
          <a:fillRect/>
        </a:stretch>
      </xdr:blipFill>
      <xdr:spPr>
        <a:xfrm>
          <a:off x="5772785" y="8688705"/>
          <a:ext cx="800100" cy="409575"/>
        </a:xfrm>
        <a:prstGeom prst="rect">
          <a:avLst/>
        </a:prstGeom>
      </xdr:spPr>
    </xdr:pic>
    <xdr:clientData/>
  </xdr:oneCellAnchor>
  <xdr:oneCellAnchor>
    <xdr:from>
      <xdr:col>6</xdr:col>
      <xdr:colOff>0</xdr:colOff>
      <xdr:row>17</xdr:row>
      <xdr:rowOff>0</xdr:rowOff>
    </xdr:from>
    <xdr:ext cx="838200" cy="552450"/>
    <xdr:pic>
      <xdr:nvPicPr>
        <xdr:cNvPr id="64" name="图片 63"/>
        <xdr:cNvPicPr/>
      </xdr:nvPicPr>
      <xdr:blipFill>
        <a:blip r:embed="rId49"/>
        <a:stretch>
          <a:fillRect/>
        </a:stretch>
      </xdr:blipFill>
      <xdr:spPr>
        <a:xfrm>
          <a:off x="5772785" y="9317355"/>
          <a:ext cx="838200" cy="552450"/>
        </a:xfrm>
        <a:prstGeom prst="rect">
          <a:avLst/>
        </a:prstGeom>
      </xdr:spPr>
    </xdr:pic>
    <xdr:clientData/>
  </xdr:oneCellAnchor>
  <xdr:oneCellAnchor>
    <xdr:from>
      <xdr:col>6</xdr:col>
      <xdr:colOff>0</xdr:colOff>
      <xdr:row>18</xdr:row>
      <xdr:rowOff>0</xdr:rowOff>
    </xdr:from>
    <xdr:ext cx="838200" cy="552450"/>
    <xdr:pic>
      <xdr:nvPicPr>
        <xdr:cNvPr id="65" name="图片 64"/>
        <xdr:cNvPicPr/>
      </xdr:nvPicPr>
      <xdr:blipFill>
        <a:blip r:embed="rId49"/>
        <a:stretch>
          <a:fillRect/>
        </a:stretch>
      </xdr:blipFill>
      <xdr:spPr>
        <a:xfrm>
          <a:off x="5772785" y="9946005"/>
          <a:ext cx="838200" cy="552450"/>
        </a:xfrm>
        <a:prstGeom prst="rect">
          <a:avLst/>
        </a:prstGeom>
      </xdr:spPr>
    </xdr:pic>
    <xdr:clientData/>
  </xdr:oneCellAnchor>
  <xdr:oneCellAnchor>
    <xdr:from>
      <xdr:col>6</xdr:col>
      <xdr:colOff>0</xdr:colOff>
      <xdr:row>19</xdr:row>
      <xdr:rowOff>0</xdr:rowOff>
    </xdr:from>
    <xdr:ext cx="838200" cy="552450"/>
    <xdr:pic>
      <xdr:nvPicPr>
        <xdr:cNvPr id="66" name="图片 65"/>
        <xdr:cNvPicPr/>
      </xdr:nvPicPr>
      <xdr:blipFill>
        <a:blip r:embed="rId49"/>
        <a:stretch>
          <a:fillRect/>
        </a:stretch>
      </xdr:blipFill>
      <xdr:spPr>
        <a:xfrm>
          <a:off x="5772785" y="10574655"/>
          <a:ext cx="838200" cy="552450"/>
        </a:xfrm>
        <a:prstGeom prst="rect">
          <a:avLst/>
        </a:prstGeom>
      </xdr:spPr>
    </xdr:pic>
    <xdr:clientData/>
  </xdr:oneCellAnchor>
  <xdr:oneCellAnchor>
    <xdr:from>
      <xdr:col>6</xdr:col>
      <xdr:colOff>0</xdr:colOff>
      <xdr:row>20</xdr:row>
      <xdr:rowOff>0</xdr:rowOff>
    </xdr:from>
    <xdr:ext cx="838200" cy="552450"/>
    <xdr:pic>
      <xdr:nvPicPr>
        <xdr:cNvPr id="67" name="图片 66"/>
        <xdr:cNvPicPr/>
      </xdr:nvPicPr>
      <xdr:blipFill>
        <a:blip r:embed="rId49"/>
        <a:stretch>
          <a:fillRect/>
        </a:stretch>
      </xdr:blipFill>
      <xdr:spPr>
        <a:xfrm>
          <a:off x="5772785" y="11203305"/>
          <a:ext cx="838200" cy="552450"/>
        </a:xfrm>
        <a:prstGeom prst="rect">
          <a:avLst/>
        </a:prstGeom>
      </xdr:spPr>
    </xdr:pic>
    <xdr:clientData/>
  </xdr:oneCellAnchor>
  <xdr:oneCellAnchor>
    <xdr:from>
      <xdr:col>6</xdr:col>
      <xdr:colOff>0</xdr:colOff>
      <xdr:row>21</xdr:row>
      <xdr:rowOff>0</xdr:rowOff>
    </xdr:from>
    <xdr:ext cx="581025" cy="590550"/>
    <xdr:pic>
      <xdr:nvPicPr>
        <xdr:cNvPr id="68" name="图片 67"/>
        <xdr:cNvPicPr/>
      </xdr:nvPicPr>
      <xdr:blipFill>
        <a:blip r:embed="rId50"/>
        <a:stretch>
          <a:fillRect/>
        </a:stretch>
      </xdr:blipFill>
      <xdr:spPr>
        <a:xfrm>
          <a:off x="5772785" y="11831955"/>
          <a:ext cx="581025" cy="590550"/>
        </a:xfrm>
        <a:prstGeom prst="rect">
          <a:avLst/>
        </a:prstGeom>
      </xdr:spPr>
    </xdr:pic>
    <xdr:clientData/>
  </xdr:oneCellAnchor>
  <xdr:oneCellAnchor>
    <xdr:from>
      <xdr:col>6</xdr:col>
      <xdr:colOff>0</xdr:colOff>
      <xdr:row>22</xdr:row>
      <xdr:rowOff>0</xdr:rowOff>
    </xdr:from>
    <xdr:ext cx="581025" cy="590550"/>
    <xdr:pic>
      <xdr:nvPicPr>
        <xdr:cNvPr id="69" name="图片 68"/>
        <xdr:cNvPicPr/>
      </xdr:nvPicPr>
      <xdr:blipFill>
        <a:blip r:embed="rId50"/>
        <a:stretch>
          <a:fillRect/>
        </a:stretch>
      </xdr:blipFill>
      <xdr:spPr>
        <a:xfrm>
          <a:off x="5772785" y="12460605"/>
          <a:ext cx="581025" cy="590550"/>
        </a:xfrm>
        <a:prstGeom prst="rect">
          <a:avLst/>
        </a:prstGeom>
      </xdr:spPr>
    </xdr:pic>
    <xdr:clientData/>
  </xdr:oneCellAnchor>
  <xdr:oneCellAnchor>
    <xdr:from>
      <xdr:col>6</xdr:col>
      <xdr:colOff>0</xdr:colOff>
      <xdr:row>23</xdr:row>
      <xdr:rowOff>0</xdr:rowOff>
    </xdr:from>
    <xdr:ext cx="581025" cy="590550"/>
    <xdr:pic>
      <xdr:nvPicPr>
        <xdr:cNvPr id="70" name="图片 69"/>
        <xdr:cNvPicPr/>
      </xdr:nvPicPr>
      <xdr:blipFill>
        <a:blip r:embed="rId50"/>
        <a:stretch>
          <a:fillRect/>
        </a:stretch>
      </xdr:blipFill>
      <xdr:spPr>
        <a:xfrm>
          <a:off x="5772785" y="13089255"/>
          <a:ext cx="581025" cy="590550"/>
        </a:xfrm>
        <a:prstGeom prst="rect">
          <a:avLst/>
        </a:prstGeom>
      </xdr:spPr>
    </xdr:pic>
    <xdr:clientData/>
  </xdr:oneCellAnchor>
  <xdr:oneCellAnchor>
    <xdr:from>
      <xdr:col>6</xdr:col>
      <xdr:colOff>0</xdr:colOff>
      <xdr:row>25</xdr:row>
      <xdr:rowOff>0</xdr:rowOff>
    </xdr:from>
    <xdr:ext cx="504825" cy="638175"/>
    <xdr:pic>
      <xdr:nvPicPr>
        <xdr:cNvPr id="71" name="图片 70"/>
        <xdr:cNvPicPr/>
      </xdr:nvPicPr>
      <xdr:blipFill>
        <a:blip r:embed="rId51"/>
        <a:stretch>
          <a:fillRect/>
        </a:stretch>
      </xdr:blipFill>
      <xdr:spPr>
        <a:xfrm>
          <a:off x="5772785" y="14346555"/>
          <a:ext cx="504825" cy="638175"/>
        </a:xfrm>
        <a:prstGeom prst="rect">
          <a:avLst/>
        </a:prstGeom>
      </xdr:spPr>
    </xdr:pic>
    <xdr:clientData/>
  </xdr:oneCellAnchor>
  <xdr:oneCellAnchor>
    <xdr:from>
      <xdr:col>6</xdr:col>
      <xdr:colOff>47625</xdr:colOff>
      <xdr:row>26</xdr:row>
      <xdr:rowOff>133350</xdr:rowOff>
    </xdr:from>
    <xdr:ext cx="581025" cy="485775"/>
    <xdr:pic>
      <xdr:nvPicPr>
        <xdr:cNvPr id="72" name="图片 71"/>
        <xdr:cNvPicPr/>
      </xdr:nvPicPr>
      <xdr:blipFill>
        <a:blip r:embed="rId52"/>
        <a:stretch>
          <a:fillRect/>
        </a:stretch>
      </xdr:blipFill>
      <xdr:spPr>
        <a:xfrm>
          <a:off x="5820410" y="15108555"/>
          <a:ext cx="581025" cy="485775"/>
        </a:xfrm>
        <a:prstGeom prst="rect">
          <a:avLst/>
        </a:prstGeom>
      </xdr:spPr>
    </xdr:pic>
    <xdr:clientData/>
  </xdr:oneCellAnchor>
  <xdr:oneCellAnchor>
    <xdr:from>
      <xdr:col>6</xdr:col>
      <xdr:colOff>19050</xdr:colOff>
      <xdr:row>27</xdr:row>
      <xdr:rowOff>66675</xdr:rowOff>
    </xdr:from>
    <xdr:ext cx="876300" cy="390525"/>
    <xdr:pic>
      <xdr:nvPicPr>
        <xdr:cNvPr id="73" name="图片 72"/>
        <xdr:cNvPicPr/>
      </xdr:nvPicPr>
      <xdr:blipFill>
        <a:blip r:embed="rId53"/>
        <a:stretch>
          <a:fillRect/>
        </a:stretch>
      </xdr:blipFill>
      <xdr:spPr>
        <a:xfrm>
          <a:off x="5791835" y="15670530"/>
          <a:ext cx="876300" cy="390525"/>
        </a:xfrm>
        <a:prstGeom prst="rect">
          <a:avLst/>
        </a:prstGeom>
      </xdr:spPr>
    </xdr:pic>
    <xdr:clientData/>
  </xdr:oneCellAnchor>
  <xdr:oneCellAnchor>
    <xdr:from>
      <xdr:col>6</xdr:col>
      <xdr:colOff>9525</xdr:colOff>
      <xdr:row>9</xdr:row>
      <xdr:rowOff>38100</xdr:rowOff>
    </xdr:from>
    <xdr:ext cx="657225" cy="447675"/>
    <xdr:pic>
      <xdr:nvPicPr>
        <xdr:cNvPr id="74" name="图片 73"/>
        <xdr:cNvPicPr/>
      </xdr:nvPicPr>
      <xdr:blipFill>
        <a:blip r:embed="rId54"/>
        <a:stretch>
          <a:fillRect/>
        </a:stretch>
      </xdr:blipFill>
      <xdr:spPr>
        <a:xfrm>
          <a:off x="5782310" y="4326255"/>
          <a:ext cx="657225" cy="447675"/>
        </a:xfrm>
        <a:prstGeom prst="rect">
          <a:avLst/>
        </a:prstGeom>
      </xdr:spPr>
    </xdr:pic>
    <xdr:clientData/>
  </xdr:oneCellAnchor>
  <xdr:oneCellAnchor>
    <xdr:from>
      <xdr:col>6</xdr:col>
      <xdr:colOff>0</xdr:colOff>
      <xdr:row>10</xdr:row>
      <xdr:rowOff>0</xdr:rowOff>
    </xdr:from>
    <xdr:ext cx="657225" cy="447675"/>
    <xdr:pic>
      <xdr:nvPicPr>
        <xdr:cNvPr id="75" name="图片 74"/>
        <xdr:cNvPicPr/>
      </xdr:nvPicPr>
      <xdr:blipFill>
        <a:blip r:embed="rId54"/>
        <a:stretch>
          <a:fillRect/>
        </a:stretch>
      </xdr:blipFill>
      <xdr:spPr>
        <a:xfrm>
          <a:off x="5772785" y="4916805"/>
          <a:ext cx="657225" cy="447675"/>
        </a:xfrm>
        <a:prstGeom prst="rect">
          <a:avLst/>
        </a:prstGeom>
      </xdr:spPr>
    </xdr:pic>
    <xdr:clientData/>
  </xdr:oneCellAnchor>
  <xdr:oneCellAnchor>
    <xdr:from>
      <xdr:col>6</xdr:col>
      <xdr:colOff>76200</xdr:colOff>
      <xdr:row>24</xdr:row>
      <xdr:rowOff>47625</xdr:rowOff>
    </xdr:from>
    <xdr:ext cx="476250" cy="514350"/>
    <xdr:pic>
      <xdr:nvPicPr>
        <xdr:cNvPr id="76" name="图片 75"/>
        <xdr:cNvPicPr/>
      </xdr:nvPicPr>
      <xdr:blipFill>
        <a:blip r:embed="rId55"/>
        <a:stretch>
          <a:fillRect/>
        </a:stretch>
      </xdr:blipFill>
      <xdr:spPr>
        <a:xfrm>
          <a:off x="5848985" y="13765530"/>
          <a:ext cx="476250" cy="514350"/>
        </a:xfrm>
        <a:prstGeom prst="rect">
          <a:avLst/>
        </a:prstGeom>
      </xdr:spPr>
    </xdr:pic>
    <xdr:clientData/>
  </xdr:oneCellAnchor>
  <xdr:oneCellAnchor>
    <xdr:from>
      <xdr:col>6</xdr:col>
      <xdr:colOff>0</xdr:colOff>
      <xdr:row>38</xdr:row>
      <xdr:rowOff>0</xdr:rowOff>
    </xdr:from>
    <xdr:ext cx="552450" cy="590550"/>
    <xdr:pic>
      <xdr:nvPicPr>
        <xdr:cNvPr id="77" name="图片 76"/>
        <xdr:cNvPicPr/>
      </xdr:nvPicPr>
      <xdr:blipFill>
        <a:blip r:embed="rId56"/>
        <a:stretch>
          <a:fillRect/>
        </a:stretch>
      </xdr:blipFill>
      <xdr:spPr>
        <a:xfrm>
          <a:off x="5772785" y="22519005"/>
          <a:ext cx="552450" cy="590550"/>
        </a:xfrm>
        <a:prstGeom prst="rect">
          <a:avLst/>
        </a:prstGeom>
      </xdr:spPr>
    </xdr:pic>
    <xdr:clientData/>
  </xdr:oneCellAnchor>
  <xdr:oneCellAnchor>
    <xdr:from>
      <xdr:col>6</xdr:col>
      <xdr:colOff>0</xdr:colOff>
      <xdr:row>31</xdr:row>
      <xdr:rowOff>0</xdr:rowOff>
    </xdr:from>
    <xdr:ext cx="704850" cy="523875"/>
    <xdr:pic>
      <xdr:nvPicPr>
        <xdr:cNvPr id="78" name="图片 77"/>
        <xdr:cNvPicPr/>
      </xdr:nvPicPr>
      <xdr:blipFill>
        <a:blip r:embed="rId57"/>
        <a:stretch>
          <a:fillRect/>
        </a:stretch>
      </xdr:blipFill>
      <xdr:spPr>
        <a:xfrm>
          <a:off x="5772785" y="18118455"/>
          <a:ext cx="704850" cy="523875"/>
        </a:xfrm>
        <a:prstGeom prst="rect">
          <a:avLst/>
        </a:prstGeom>
      </xdr:spPr>
    </xdr:pic>
    <xdr:clientData/>
  </xdr:oneCellAnchor>
  <xdr:oneCellAnchor>
    <xdr:from>
      <xdr:col>6</xdr:col>
      <xdr:colOff>0</xdr:colOff>
      <xdr:row>32</xdr:row>
      <xdr:rowOff>0</xdr:rowOff>
    </xdr:from>
    <xdr:ext cx="704850" cy="523875"/>
    <xdr:pic>
      <xdr:nvPicPr>
        <xdr:cNvPr id="79" name="图片 78"/>
        <xdr:cNvPicPr/>
      </xdr:nvPicPr>
      <xdr:blipFill>
        <a:blip r:embed="rId57"/>
        <a:stretch>
          <a:fillRect/>
        </a:stretch>
      </xdr:blipFill>
      <xdr:spPr>
        <a:xfrm>
          <a:off x="5772785" y="18747105"/>
          <a:ext cx="704850" cy="523875"/>
        </a:xfrm>
        <a:prstGeom prst="rect">
          <a:avLst/>
        </a:prstGeom>
      </xdr:spPr>
    </xdr:pic>
    <xdr:clientData/>
  </xdr:oneCellAnchor>
  <xdr:oneCellAnchor>
    <xdr:from>
      <xdr:col>6</xdr:col>
      <xdr:colOff>0</xdr:colOff>
      <xdr:row>33</xdr:row>
      <xdr:rowOff>0</xdr:rowOff>
    </xdr:from>
    <xdr:ext cx="704850" cy="523875"/>
    <xdr:pic>
      <xdr:nvPicPr>
        <xdr:cNvPr id="80" name="图片 79"/>
        <xdr:cNvPicPr/>
      </xdr:nvPicPr>
      <xdr:blipFill>
        <a:blip r:embed="rId57"/>
        <a:stretch>
          <a:fillRect/>
        </a:stretch>
      </xdr:blipFill>
      <xdr:spPr>
        <a:xfrm>
          <a:off x="5772785" y="19375755"/>
          <a:ext cx="704850" cy="523875"/>
        </a:xfrm>
        <a:prstGeom prst="rect">
          <a:avLst/>
        </a:prstGeom>
      </xdr:spPr>
    </xdr:pic>
    <xdr:clientData/>
  </xdr:oneCellAnchor>
  <xdr:oneCellAnchor>
    <xdr:from>
      <xdr:col>6</xdr:col>
      <xdr:colOff>0</xdr:colOff>
      <xdr:row>34</xdr:row>
      <xdr:rowOff>0</xdr:rowOff>
    </xdr:from>
    <xdr:ext cx="704850" cy="523875"/>
    <xdr:pic>
      <xdr:nvPicPr>
        <xdr:cNvPr id="81" name="图片 80"/>
        <xdr:cNvPicPr/>
      </xdr:nvPicPr>
      <xdr:blipFill>
        <a:blip r:embed="rId57"/>
        <a:stretch>
          <a:fillRect/>
        </a:stretch>
      </xdr:blipFill>
      <xdr:spPr>
        <a:xfrm>
          <a:off x="5772785" y="20004405"/>
          <a:ext cx="704850" cy="523875"/>
        </a:xfrm>
        <a:prstGeom prst="rect">
          <a:avLst/>
        </a:prstGeom>
      </xdr:spPr>
    </xdr:pic>
    <xdr:clientData/>
  </xdr:oneCellAnchor>
  <xdr:oneCellAnchor>
    <xdr:from>
      <xdr:col>6</xdr:col>
      <xdr:colOff>0</xdr:colOff>
      <xdr:row>35</xdr:row>
      <xdr:rowOff>0</xdr:rowOff>
    </xdr:from>
    <xdr:ext cx="704850" cy="523875"/>
    <xdr:pic>
      <xdr:nvPicPr>
        <xdr:cNvPr id="82" name="图片 81"/>
        <xdr:cNvPicPr/>
      </xdr:nvPicPr>
      <xdr:blipFill>
        <a:blip r:embed="rId57"/>
        <a:stretch>
          <a:fillRect/>
        </a:stretch>
      </xdr:blipFill>
      <xdr:spPr>
        <a:xfrm>
          <a:off x="5772785" y="20633055"/>
          <a:ext cx="704850" cy="523875"/>
        </a:xfrm>
        <a:prstGeom prst="rect">
          <a:avLst/>
        </a:prstGeom>
      </xdr:spPr>
    </xdr:pic>
    <xdr:clientData/>
  </xdr:oneCellAnchor>
  <xdr:oneCellAnchor>
    <xdr:from>
      <xdr:col>6</xdr:col>
      <xdr:colOff>0</xdr:colOff>
      <xdr:row>36</xdr:row>
      <xdr:rowOff>0</xdr:rowOff>
    </xdr:from>
    <xdr:ext cx="704850" cy="523875"/>
    <xdr:pic>
      <xdr:nvPicPr>
        <xdr:cNvPr id="83" name="图片 82"/>
        <xdr:cNvPicPr/>
      </xdr:nvPicPr>
      <xdr:blipFill>
        <a:blip r:embed="rId57"/>
        <a:stretch>
          <a:fillRect/>
        </a:stretch>
      </xdr:blipFill>
      <xdr:spPr>
        <a:xfrm>
          <a:off x="5772785" y="21261705"/>
          <a:ext cx="704850" cy="523875"/>
        </a:xfrm>
        <a:prstGeom prst="rect">
          <a:avLst/>
        </a:prstGeom>
      </xdr:spPr>
    </xdr:pic>
    <xdr:clientData/>
  </xdr:oneCellAnchor>
  <xdr:oneCellAnchor>
    <xdr:from>
      <xdr:col>6</xdr:col>
      <xdr:colOff>0</xdr:colOff>
      <xdr:row>37</xdr:row>
      <xdr:rowOff>0</xdr:rowOff>
    </xdr:from>
    <xdr:ext cx="704850" cy="523875"/>
    <xdr:pic>
      <xdr:nvPicPr>
        <xdr:cNvPr id="84" name="图片 83"/>
        <xdr:cNvPicPr/>
      </xdr:nvPicPr>
      <xdr:blipFill>
        <a:blip r:embed="rId57"/>
        <a:stretch>
          <a:fillRect/>
        </a:stretch>
      </xdr:blipFill>
      <xdr:spPr>
        <a:xfrm>
          <a:off x="5772785" y="21890355"/>
          <a:ext cx="704850" cy="523875"/>
        </a:xfrm>
        <a:prstGeom prst="rect">
          <a:avLst/>
        </a:prstGeom>
      </xdr:spPr>
    </xdr:pic>
    <xdr:clientData/>
  </xdr:oneCellAnchor>
  <xdr:oneCellAnchor>
    <xdr:from>
      <xdr:col>6</xdr:col>
      <xdr:colOff>123825</xdr:colOff>
      <xdr:row>5</xdr:row>
      <xdr:rowOff>57150</xdr:rowOff>
    </xdr:from>
    <xdr:ext cx="676275" cy="504825"/>
    <xdr:pic>
      <xdr:nvPicPr>
        <xdr:cNvPr id="85" name="图片 84"/>
        <xdr:cNvPicPr/>
      </xdr:nvPicPr>
      <xdr:blipFill>
        <a:blip r:embed="rId58"/>
        <a:stretch>
          <a:fillRect/>
        </a:stretch>
      </xdr:blipFill>
      <xdr:spPr>
        <a:xfrm>
          <a:off x="5896610" y="1354455"/>
          <a:ext cx="676275" cy="504825"/>
        </a:xfrm>
        <a:prstGeom prst="rect">
          <a:avLst/>
        </a:prstGeom>
      </xdr:spPr>
    </xdr:pic>
    <xdr:clientData/>
  </xdr:oneCellAnchor>
  <xdr:oneCellAnchor>
    <xdr:from>
      <xdr:col>6</xdr:col>
      <xdr:colOff>72038</xdr:colOff>
      <xdr:row>6</xdr:row>
      <xdr:rowOff>48025</xdr:rowOff>
    </xdr:from>
    <xdr:ext cx="676275" cy="504825"/>
    <xdr:pic>
      <xdr:nvPicPr>
        <xdr:cNvPr id="86" name="图片 85"/>
        <xdr:cNvPicPr/>
      </xdr:nvPicPr>
      <xdr:blipFill>
        <a:blip r:embed="rId58"/>
        <a:stretch>
          <a:fillRect/>
        </a:stretch>
      </xdr:blipFill>
      <xdr:spPr>
        <a:xfrm>
          <a:off x="5844540" y="1973580"/>
          <a:ext cx="676275" cy="504825"/>
        </a:xfrm>
        <a:prstGeom prst="rect">
          <a:avLst/>
        </a:prstGeom>
      </xdr:spPr>
    </xdr:pic>
    <xdr:clientData/>
  </xdr:oneCellAnchor>
  <xdr:oneCellAnchor>
    <xdr:from>
      <xdr:col>6</xdr:col>
      <xdr:colOff>0</xdr:colOff>
      <xdr:row>7</xdr:row>
      <xdr:rowOff>0</xdr:rowOff>
    </xdr:from>
    <xdr:ext cx="409575" cy="523875"/>
    <xdr:pic>
      <xdr:nvPicPr>
        <xdr:cNvPr id="87" name="图片 86"/>
        <xdr:cNvPicPr/>
      </xdr:nvPicPr>
      <xdr:blipFill>
        <a:blip r:embed="rId59"/>
        <a:stretch>
          <a:fillRect/>
        </a:stretch>
      </xdr:blipFill>
      <xdr:spPr>
        <a:xfrm>
          <a:off x="5772785" y="3030855"/>
          <a:ext cx="409575" cy="523875"/>
        </a:xfrm>
        <a:prstGeom prst="rect">
          <a:avLst/>
        </a:prstGeom>
      </xdr:spPr>
    </xdr:pic>
    <xdr:clientData/>
  </xdr:oneCellAnchor>
  <xdr:oneCellAnchor>
    <xdr:from>
      <xdr:col>6</xdr:col>
      <xdr:colOff>0</xdr:colOff>
      <xdr:row>8</xdr:row>
      <xdr:rowOff>0</xdr:rowOff>
    </xdr:from>
    <xdr:ext cx="409575" cy="523875"/>
    <xdr:pic>
      <xdr:nvPicPr>
        <xdr:cNvPr id="88" name="图片 87"/>
        <xdr:cNvPicPr/>
      </xdr:nvPicPr>
      <xdr:blipFill>
        <a:blip r:embed="rId59"/>
        <a:stretch>
          <a:fillRect/>
        </a:stretch>
      </xdr:blipFill>
      <xdr:spPr>
        <a:xfrm>
          <a:off x="5772785" y="3659505"/>
          <a:ext cx="409575" cy="523875"/>
        </a:xfrm>
        <a:prstGeom prst="rect">
          <a:avLst/>
        </a:prstGeom>
      </xdr:spPr>
    </xdr:pic>
    <xdr:clientData/>
  </xdr:oneCellAnchor>
  <xdr:oneCellAnchor>
    <xdr:from>
      <xdr:col>6</xdr:col>
      <xdr:colOff>0</xdr:colOff>
      <xdr:row>11</xdr:row>
      <xdr:rowOff>0</xdr:rowOff>
    </xdr:from>
    <xdr:ext cx="495300" cy="352425"/>
    <xdr:pic>
      <xdr:nvPicPr>
        <xdr:cNvPr id="89" name="图片 88"/>
        <xdr:cNvPicPr/>
      </xdr:nvPicPr>
      <xdr:blipFill>
        <a:blip r:embed="rId27"/>
        <a:stretch>
          <a:fillRect/>
        </a:stretch>
      </xdr:blipFill>
      <xdr:spPr>
        <a:xfrm>
          <a:off x="5772785" y="5545455"/>
          <a:ext cx="495300" cy="352425"/>
        </a:xfrm>
        <a:prstGeom prst="rect">
          <a:avLst/>
        </a:prstGeom>
      </xdr:spPr>
    </xdr:pic>
    <xdr:clientData/>
  </xdr:oneCellAnchor>
  <xdr:oneCellAnchor>
    <xdr:from>
      <xdr:col>6</xdr:col>
      <xdr:colOff>180975</xdr:colOff>
      <xdr:row>28</xdr:row>
      <xdr:rowOff>47625</xdr:rowOff>
    </xdr:from>
    <xdr:ext cx="550191" cy="523875"/>
    <xdr:pic>
      <xdr:nvPicPr>
        <xdr:cNvPr id="90" name="图片 89"/>
        <xdr:cNvPicPr/>
      </xdr:nvPicPr>
      <xdr:blipFill>
        <a:blip r:embed="rId60"/>
        <a:stretch>
          <a:fillRect/>
        </a:stretch>
      </xdr:blipFill>
      <xdr:spPr>
        <a:xfrm>
          <a:off x="5953760" y="16280130"/>
          <a:ext cx="549910" cy="523875"/>
        </a:xfrm>
        <a:prstGeom prst="rect">
          <a:avLst/>
        </a:prstGeom>
      </xdr:spPr>
    </xdr:pic>
    <xdr:clientData/>
  </xdr:oneCellAnchor>
  <xdr:oneCellAnchor>
    <xdr:from>
      <xdr:col>6</xdr:col>
      <xdr:colOff>200025</xdr:colOff>
      <xdr:row>29</xdr:row>
      <xdr:rowOff>57150</xdr:rowOff>
    </xdr:from>
    <xdr:ext cx="531141" cy="466725"/>
    <xdr:pic>
      <xdr:nvPicPr>
        <xdr:cNvPr id="91" name="图片 90"/>
        <xdr:cNvPicPr/>
      </xdr:nvPicPr>
      <xdr:blipFill>
        <a:blip r:embed="rId60"/>
        <a:stretch>
          <a:fillRect/>
        </a:stretch>
      </xdr:blipFill>
      <xdr:spPr>
        <a:xfrm>
          <a:off x="5972810" y="16918305"/>
          <a:ext cx="530860" cy="466725"/>
        </a:xfrm>
        <a:prstGeom prst="rect">
          <a:avLst/>
        </a:prstGeom>
      </xdr:spPr>
    </xdr:pic>
    <xdr:clientData/>
  </xdr:oneCellAnchor>
  <xdr:oneCellAnchor>
    <xdr:from>
      <xdr:col>6</xdr:col>
      <xdr:colOff>180975</xdr:colOff>
      <xdr:row>30</xdr:row>
      <xdr:rowOff>0</xdr:rowOff>
    </xdr:from>
    <xdr:ext cx="485775" cy="600075"/>
    <xdr:pic>
      <xdr:nvPicPr>
        <xdr:cNvPr id="92" name="图片 91"/>
        <xdr:cNvPicPr/>
      </xdr:nvPicPr>
      <xdr:blipFill>
        <a:blip r:embed="rId61"/>
        <a:stretch>
          <a:fillRect/>
        </a:stretch>
      </xdr:blipFill>
      <xdr:spPr>
        <a:xfrm>
          <a:off x="5953760" y="17489805"/>
          <a:ext cx="485775" cy="600075"/>
        </a:xfrm>
        <a:prstGeom prst="rect">
          <a:avLst/>
        </a:prstGeom>
      </xdr:spPr>
    </xdr:pic>
    <xdr:clientData/>
  </xdr:oneCellAnchor>
  <xdr:oneCellAnchor>
    <xdr:from>
      <xdr:col>6</xdr:col>
      <xdr:colOff>190500</xdr:colOff>
      <xdr:row>39</xdr:row>
      <xdr:rowOff>19050</xdr:rowOff>
    </xdr:from>
    <xdr:ext cx="342900" cy="609600"/>
    <xdr:pic>
      <xdr:nvPicPr>
        <xdr:cNvPr id="93" name="图片 92"/>
        <xdr:cNvPicPr/>
      </xdr:nvPicPr>
      <xdr:blipFill>
        <a:blip r:embed="rId62"/>
        <a:stretch>
          <a:fillRect/>
        </a:stretch>
      </xdr:blipFill>
      <xdr:spPr>
        <a:xfrm>
          <a:off x="5963285" y="23166705"/>
          <a:ext cx="342900" cy="609600"/>
        </a:xfrm>
        <a:prstGeom prst="rect">
          <a:avLst/>
        </a:prstGeom>
      </xdr:spPr>
    </xdr:pic>
    <xdr:clientData/>
  </xdr:oneCellAnchor>
  <xdr:oneCellAnchor>
    <xdr:from>
      <xdr:col>6</xdr:col>
      <xdr:colOff>57150</xdr:colOff>
      <xdr:row>95</xdr:row>
      <xdr:rowOff>38100</xdr:rowOff>
    </xdr:from>
    <xdr:ext cx="798195" cy="540385"/>
    <xdr:pic>
      <xdr:nvPicPr>
        <xdr:cNvPr id="94" name="图片 93"/>
        <xdr:cNvPicPr/>
      </xdr:nvPicPr>
      <xdr:blipFill>
        <a:blip r:embed="rId39"/>
        <a:stretch>
          <a:fillRect/>
        </a:stretch>
      </xdr:blipFill>
      <xdr:spPr>
        <a:xfrm>
          <a:off x="5829935" y="58390155"/>
          <a:ext cx="798195" cy="540385"/>
        </a:xfrm>
        <a:prstGeom prst="rect">
          <a:avLst/>
        </a:prstGeom>
      </xdr:spPr>
    </xdr:pic>
    <xdr:clientData/>
  </xdr:oneCellAnchor>
  <xdr:twoCellAnchor editAs="oneCell">
    <xdr:from>
      <xdr:col>6</xdr:col>
      <xdr:colOff>182880</xdr:colOff>
      <xdr:row>96</xdr:row>
      <xdr:rowOff>57150</xdr:rowOff>
    </xdr:from>
    <xdr:to>
      <xdr:col>6</xdr:col>
      <xdr:colOff>789940</xdr:colOff>
      <xdr:row>96</xdr:row>
      <xdr:rowOff>588645</xdr:rowOff>
    </xdr:to>
    <xdr:pic>
      <xdr:nvPicPr>
        <xdr:cNvPr id="95" name="ID_C21AAD9CD14D41E2B5CF83D43D381E74" descr="core_image_url__exec_download_732426056"/>
        <xdr:cNvPicPr>
          <a:picLocks noChangeAspect="1"/>
        </xdr:cNvPicPr>
      </xdr:nvPicPr>
      <xdr:blipFill>
        <a:blip r:embed="rId63"/>
        <a:stretch>
          <a:fillRect/>
        </a:stretch>
      </xdr:blipFill>
      <xdr:spPr>
        <a:xfrm>
          <a:off x="5955665" y="59037855"/>
          <a:ext cx="607060" cy="531495"/>
        </a:xfrm>
        <a:prstGeom prst="rect">
          <a:avLst/>
        </a:prstGeom>
      </xdr:spPr>
    </xdr:pic>
    <xdr:clientData/>
  </xdr:twoCellAnchor>
  <xdr:twoCellAnchor editAs="oneCell">
    <xdr:from>
      <xdr:col>6</xdr:col>
      <xdr:colOff>171450</xdr:colOff>
      <xdr:row>97</xdr:row>
      <xdr:rowOff>66675</xdr:rowOff>
    </xdr:from>
    <xdr:to>
      <xdr:col>6</xdr:col>
      <xdr:colOff>778510</xdr:colOff>
      <xdr:row>97</xdr:row>
      <xdr:rowOff>600710</xdr:rowOff>
    </xdr:to>
    <xdr:pic>
      <xdr:nvPicPr>
        <xdr:cNvPr id="96" name="ID_C21AAD9CD14D41E2B5CF83D43D381E74" descr="core_image_url__exec_download_732426056"/>
        <xdr:cNvPicPr>
          <a:picLocks noChangeAspect="1"/>
        </xdr:cNvPicPr>
      </xdr:nvPicPr>
      <xdr:blipFill>
        <a:blip r:embed="rId63"/>
        <a:stretch>
          <a:fillRect/>
        </a:stretch>
      </xdr:blipFill>
      <xdr:spPr>
        <a:xfrm>
          <a:off x="5944235" y="59676030"/>
          <a:ext cx="607060" cy="534035"/>
        </a:xfrm>
        <a:prstGeom prst="rect">
          <a:avLst/>
        </a:prstGeom>
      </xdr:spPr>
    </xdr:pic>
    <xdr:clientData/>
  </xdr:twoCellAnchor>
  <xdr:twoCellAnchor editAs="oneCell">
    <xdr:from>
      <xdr:col>6</xdr:col>
      <xdr:colOff>78740</xdr:colOff>
      <xdr:row>98</xdr:row>
      <xdr:rowOff>82550</xdr:rowOff>
    </xdr:from>
    <xdr:to>
      <xdr:col>6</xdr:col>
      <xdr:colOff>827405</xdr:colOff>
      <xdr:row>98</xdr:row>
      <xdr:rowOff>574040</xdr:rowOff>
    </xdr:to>
    <xdr:pic>
      <xdr:nvPicPr>
        <xdr:cNvPr id="97" name="ID_C37863B69F164E4CA63A00B12BBFF116" descr="core_image_url__exec_download_3614059729"/>
        <xdr:cNvPicPr>
          <a:picLocks noChangeAspect="1"/>
        </xdr:cNvPicPr>
      </xdr:nvPicPr>
      <xdr:blipFill>
        <a:blip r:embed="rId64"/>
        <a:stretch>
          <a:fillRect/>
        </a:stretch>
      </xdr:blipFill>
      <xdr:spPr>
        <a:xfrm>
          <a:off x="5851525" y="60320555"/>
          <a:ext cx="748665" cy="49149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2</xdr:col>
      <xdr:colOff>328953</xdr:colOff>
      <xdr:row>4</xdr:row>
      <xdr:rowOff>0</xdr:rowOff>
    </xdr:from>
    <xdr:ext cx="275544" cy="600075"/>
    <xdr:pic>
      <xdr:nvPicPr>
        <xdr:cNvPr id="2" name="214"/>
        <xdr:cNvPicPr/>
      </xdr:nvPicPr>
      <xdr:blipFill>
        <a:blip r:embed="rId1"/>
        <a:stretch>
          <a:fillRect/>
        </a:stretch>
      </xdr:blipFill>
      <xdr:spPr>
        <a:xfrm>
          <a:off x="2919730" y="1094105"/>
          <a:ext cx="274955" cy="600075"/>
        </a:xfrm>
        <a:prstGeom prst="rect">
          <a:avLst/>
        </a:prstGeom>
      </xdr:spPr>
    </xdr:pic>
    <xdr:clientData/>
  </xdr:oneCellAnchor>
  <xdr:oneCellAnchor>
    <xdr:from>
      <xdr:col>2</xdr:col>
      <xdr:colOff>339905</xdr:colOff>
      <xdr:row>6</xdr:row>
      <xdr:rowOff>0</xdr:rowOff>
    </xdr:from>
    <xdr:ext cx="253639" cy="600075"/>
    <xdr:pic>
      <xdr:nvPicPr>
        <xdr:cNvPr id="3" name="215"/>
        <xdr:cNvPicPr/>
      </xdr:nvPicPr>
      <xdr:blipFill>
        <a:blip r:embed="rId2"/>
        <a:stretch>
          <a:fillRect/>
        </a:stretch>
      </xdr:blipFill>
      <xdr:spPr>
        <a:xfrm>
          <a:off x="2930525" y="2294255"/>
          <a:ext cx="253365" cy="600075"/>
        </a:xfrm>
        <a:prstGeom prst="rect">
          <a:avLst/>
        </a:prstGeom>
      </xdr:spPr>
    </xdr:pic>
    <xdr:clientData/>
  </xdr:oneCellAnchor>
  <xdr:oneCellAnchor>
    <xdr:from>
      <xdr:col>2</xdr:col>
      <xdr:colOff>329474</xdr:colOff>
      <xdr:row>8</xdr:row>
      <xdr:rowOff>0</xdr:rowOff>
    </xdr:from>
    <xdr:ext cx="274502" cy="600075"/>
    <xdr:pic>
      <xdr:nvPicPr>
        <xdr:cNvPr id="4" name="216"/>
        <xdr:cNvPicPr/>
      </xdr:nvPicPr>
      <xdr:blipFill>
        <a:blip r:embed="rId3"/>
        <a:stretch>
          <a:fillRect/>
        </a:stretch>
      </xdr:blipFill>
      <xdr:spPr>
        <a:xfrm>
          <a:off x="2919730" y="3494405"/>
          <a:ext cx="274955" cy="600075"/>
        </a:xfrm>
        <a:prstGeom prst="rect">
          <a:avLst/>
        </a:prstGeom>
      </xdr:spPr>
    </xdr:pic>
    <xdr:clientData/>
  </xdr:oneCellAnchor>
  <xdr:oneCellAnchor>
    <xdr:from>
      <xdr:col>2</xdr:col>
      <xdr:colOff>329474</xdr:colOff>
      <xdr:row>10</xdr:row>
      <xdr:rowOff>0</xdr:rowOff>
    </xdr:from>
    <xdr:ext cx="274502" cy="600075"/>
    <xdr:pic>
      <xdr:nvPicPr>
        <xdr:cNvPr id="5" name="217"/>
        <xdr:cNvPicPr/>
      </xdr:nvPicPr>
      <xdr:blipFill>
        <a:blip r:embed="rId3"/>
        <a:stretch>
          <a:fillRect/>
        </a:stretch>
      </xdr:blipFill>
      <xdr:spPr>
        <a:xfrm>
          <a:off x="2919730" y="4694555"/>
          <a:ext cx="274955" cy="600075"/>
        </a:xfrm>
        <a:prstGeom prst="rect">
          <a:avLst/>
        </a:prstGeom>
      </xdr:spPr>
    </xdr:pic>
    <xdr:clientData/>
  </xdr:oneCellAnchor>
  <xdr:oneCellAnchor>
    <xdr:from>
      <xdr:col>2</xdr:col>
      <xdr:colOff>329474</xdr:colOff>
      <xdr:row>12</xdr:row>
      <xdr:rowOff>0</xdr:rowOff>
    </xdr:from>
    <xdr:ext cx="274502" cy="600075"/>
    <xdr:pic>
      <xdr:nvPicPr>
        <xdr:cNvPr id="6" name="218"/>
        <xdr:cNvPicPr/>
      </xdr:nvPicPr>
      <xdr:blipFill>
        <a:blip r:embed="rId3"/>
        <a:stretch>
          <a:fillRect/>
        </a:stretch>
      </xdr:blipFill>
      <xdr:spPr>
        <a:xfrm>
          <a:off x="2919730" y="5894705"/>
          <a:ext cx="274955" cy="600075"/>
        </a:xfrm>
        <a:prstGeom prst="rect">
          <a:avLst/>
        </a:prstGeom>
      </xdr:spPr>
    </xdr:pic>
    <xdr:clientData/>
  </xdr:oneCellAnchor>
  <xdr:oneCellAnchor>
    <xdr:from>
      <xdr:col>2</xdr:col>
      <xdr:colOff>299694</xdr:colOff>
      <xdr:row>14</xdr:row>
      <xdr:rowOff>0</xdr:rowOff>
    </xdr:from>
    <xdr:ext cx="334062" cy="600075"/>
    <xdr:pic>
      <xdr:nvPicPr>
        <xdr:cNvPr id="7" name="219"/>
        <xdr:cNvPicPr/>
      </xdr:nvPicPr>
      <xdr:blipFill>
        <a:blip r:embed="rId4"/>
        <a:stretch>
          <a:fillRect/>
        </a:stretch>
      </xdr:blipFill>
      <xdr:spPr>
        <a:xfrm>
          <a:off x="2889885" y="7094855"/>
          <a:ext cx="334645" cy="600075"/>
        </a:xfrm>
        <a:prstGeom prst="rect">
          <a:avLst/>
        </a:prstGeom>
      </xdr:spPr>
    </xdr:pic>
    <xdr:clientData/>
  </xdr:oneCellAnchor>
  <xdr:oneCellAnchor>
    <xdr:from>
      <xdr:col>2</xdr:col>
      <xdr:colOff>358464</xdr:colOff>
      <xdr:row>16</xdr:row>
      <xdr:rowOff>0</xdr:rowOff>
    </xdr:from>
    <xdr:ext cx="216521" cy="600075"/>
    <xdr:pic>
      <xdr:nvPicPr>
        <xdr:cNvPr id="8" name="220"/>
        <xdr:cNvPicPr/>
      </xdr:nvPicPr>
      <xdr:blipFill>
        <a:blip r:embed="rId5"/>
        <a:stretch>
          <a:fillRect/>
        </a:stretch>
      </xdr:blipFill>
      <xdr:spPr>
        <a:xfrm>
          <a:off x="2948940" y="8295005"/>
          <a:ext cx="216535" cy="600075"/>
        </a:xfrm>
        <a:prstGeom prst="rect">
          <a:avLst/>
        </a:prstGeom>
      </xdr:spPr>
    </xdr:pic>
    <xdr:clientData/>
  </xdr:oneCellAnchor>
  <xdr:oneCellAnchor>
    <xdr:from>
      <xdr:col>2</xdr:col>
      <xdr:colOff>352278</xdr:colOff>
      <xdr:row>18</xdr:row>
      <xdr:rowOff>0</xdr:rowOff>
    </xdr:from>
    <xdr:ext cx="228894" cy="600075"/>
    <xdr:pic>
      <xdr:nvPicPr>
        <xdr:cNvPr id="9" name="221"/>
        <xdr:cNvPicPr/>
      </xdr:nvPicPr>
      <xdr:blipFill>
        <a:blip r:embed="rId6"/>
        <a:stretch>
          <a:fillRect/>
        </a:stretch>
      </xdr:blipFill>
      <xdr:spPr>
        <a:xfrm>
          <a:off x="2942590" y="9495155"/>
          <a:ext cx="229235" cy="600075"/>
        </a:xfrm>
        <a:prstGeom prst="rect">
          <a:avLst/>
        </a:prstGeom>
      </xdr:spPr>
    </xdr:pic>
    <xdr:clientData/>
  </xdr:oneCellAnchor>
  <xdr:oneCellAnchor>
    <xdr:from>
      <xdr:col>2</xdr:col>
      <xdr:colOff>364650</xdr:colOff>
      <xdr:row>20</xdr:row>
      <xdr:rowOff>0</xdr:rowOff>
    </xdr:from>
    <xdr:ext cx="204149" cy="600075"/>
    <xdr:pic>
      <xdr:nvPicPr>
        <xdr:cNvPr id="10" name="222"/>
        <xdr:cNvPicPr/>
      </xdr:nvPicPr>
      <xdr:blipFill>
        <a:blip r:embed="rId7"/>
        <a:stretch>
          <a:fillRect/>
        </a:stretch>
      </xdr:blipFill>
      <xdr:spPr>
        <a:xfrm>
          <a:off x="2955290" y="10695305"/>
          <a:ext cx="203835" cy="600075"/>
        </a:xfrm>
        <a:prstGeom prst="rect">
          <a:avLst/>
        </a:prstGeom>
      </xdr:spPr>
    </xdr:pic>
    <xdr:clientData/>
  </xdr:oneCellAnchor>
  <xdr:oneCellAnchor>
    <xdr:from>
      <xdr:col>2</xdr:col>
      <xdr:colOff>290107</xdr:colOff>
      <xdr:row>22</xdr:row>
      <xdr:rowOff>0</xdr:rowOff>
    </xdr:from>
    <xdr:ext cx="353235" cy="600075"/>
    <xdr:pic>
      <xdr:nvPicPr>
        <xdr:cNvPr id="11" name="223"/>
        <xdr:cNvPicPr/>
      </xdr:nvPicPr>
      <xdr:blipFill>
        <a:blip r:embed="rId8"/>
        <a:stretch>
          <a:fillRect/>
        </a:stretch>
      </xdr:blipFill>
      <xdr:spPr>
        <a:xfrm>
          <a:off x="2880360" y="11895455"/>
          <a:ext cx="353695" cy="600075"/>
        </a:xfrm>
        <a:prstGeom prst="rect">
          <a:avLst/>
        </a:prstGeom>
      </xdr:spPr>
    </xdr:pic>
    <xdr:clientData/>
  </xdr:oneCellAnchor>
  <xdr:oneCellAnchor>
    <xdr:from>
      <xdr:col>2</xdr:col>
      <xdr:colOff>290107</xdr:colOff>
      <xdr:row>24</xdr:row>
      <xdr:rowOff>0</xdr:rowOff>
    </xdr:from>
    <xdr:ext cx="353235" cy="600075"/>
    <xdr:pic>
      <xdr:nvPicPr>
        <xdr:cNvPr id="12" name="224"/>
        <xdr:cNvPicPr/>
      </xdr:nvPicPr>
      <xdr:blipFill>
        <a:blip r:embed="rId8"/>
        <a:stretch>
          <a:fillRect/>
        </a:stretch>
      </xdr:blipFill>
      <xdr:spPr>
        <a:xfrm>
          <a:off x="2880360" y="13095605"/>
          <a:ext cx="353695" cy="600075"/>
        </a:xfrm>
        <a:prstGeom prst="rect">
          <a:avLst/>
        </a:prstGeom>
      </xdr:spPr>
    </xdr:pic>
    <xdr:clientData/>
  </xdr:oneCellAnchor>
  <xdr:oneCellAnchor>
    <xdr:from>
      <xdr:col>2</xdr:col>
      <xdr:colOff>290107</xdr:colOff>
      <xdr:row>26</xdr:row>
      <xdr:rowOff>0</xdr:rowOff>
    </xdr:from>
    <xdr:ext cx="353235" cy="600075"/>
    <xdr:pic>
      <xdr:nvPicPr>
        <xdr:cNvPr id="13" name="225"/>
        <xdr:cNvPicPr/>
      </xdr:nvPicPr>
      <xdr:blipFill>
        <a:blip r:embed="rId8"/>
        <a:stretch>
          <a:fillRect/>
        </a:stretch>
      </xdr:blipFill>
      <xdr:spPr>
        <a:xfrm>
          <a:off x="2880360" y="14295755"/>
          <a:ext cx="353695" cy="600075"/>
        </a:xfrm>
        <a:prstGeom prst="rect">
          <a:avLst/>
        </a:prstGeom>
      </xdr:spPr>
    </xdr:pic>
    <xdr:clientData/>
  </xdr:oneCellAnchor>
  <xdr:oneCellAnchor>
    <xdr:from>
      <xdr:col>2</xdr:col>
      <xdr:colOff>259903</xdr:colOff>
      <xdr:row>28</xdr:row>
      <xdr:rowOff>0</xdr:rowOff>
    </xdr:from>
    <xdr:ext cx="413643" cy="600075"/>
    <xdr:pic>
      <xdr:nvPicPr>
        <xdr:cNvPr id="14" name="226"/>
        <xdr:cNvPicPr/>
      </xdr:nvPicPr>
      <xdr:blipFill>
        <a:blip r:embed="rId9"/>
        <a:stretch>
          <a:fillRect/>
        </a:stretch>
      </xdr:blipFill>
      <xdr:spPr>
        <a:xfrm>
          <a:off x="2850515" y="15495905"/>
          <a:ext cx="413385" cy="600075"/>
        </a:xfrm>
        <a:prstGeom prst="rect">
          <a:avLst/>
        </a:prstGeom>
      </xdr:spPr>
    </xdr:pic>
    <xdr:clientData/>
  </xdr:oneCellAnchor>
  <xdr:oneCellAnchor>
    <xdr:from>
      <xdr:col>2</xdr:col>
      <xdr:colOff>259903</xdr:colOff>
      <xdr:row>30</xdr:row>
      <xdr:rowOff>0</xdr:rowOff>
    </xdr:from>
    <xdr:ext cx="413643" cy="600075"/>
    <xdr:pic>
      <xdr:nvPicPr>
        <xdr:cNvPr id="15" name="227"/>
        <xdr:cNvPicPr/>
      </xdr:nvPicPr>
      <xdr:blipFill>
        <a:blip r:embed="rId9"/>
        <a:stretch>
          <a:fillRect/>
        </a:stretch>
      </xdr:blipFill>
      <xdr:spPr>
        <a:xfrm>
          <a:off x="2850515" y="16696055"/>
          <a:ext cx="413385" cy="600075"/>
        </a:xfrm>
        <a:prstGeom prst="rect">
          <a:avLst/>
        </a:prstGeom>
      </xdr:spPr>
    </xdr:pic>
    <xdr:clientData/>
  </xdr:oneCellAnchor>
  <xdr:oneCellAnchor>
    <xdr:from>
      <xdr:col>2</xdr:col>
      <xdr:colOff>278042</xdr:colOff>
      <xdr:row>32</xdr:row>
      <xdr:rowOff>0</xdr:rowOff>
    </xdr:from>
    <xdr:ext cx="377366" cy="600075"/>
    <xdr:pic>
      <xdr:nvPicPr>
        <xdr:cNvPr id="16" name="228"/>
        <xdr:cNvPicPr/>
      </xdr:nvPicPr>
      <xdr:blipFill>
        <a:blip r:embed="rId10"/>
        <a:stretch>
          <a:fillRect/>
        </a:stretch>
      </xdr:blipFill>
      <xdr:spPr>
        <a:xfrm>
          <a:off x="2868295" y="17896205"/>
          <a:ext cx="377825" cy="600075"/>
        </a:xfrm>
        <a:prstGeom prst="rect">
          <a:avLst/>
        </a:prstGeom>
      </xdr:spPr>
    </xdr:pic>
    <xdr:clientData/>
  </xdr:oneCellAnchor>
  <xdr:oneCellAnchor>
    <xdr:from>
      <xdr:col>2</xdr:col>
      <xdr:colOff>336709</xdr:colOff>
      <xdr:row>34</xdr:row>
      <xdr:rowOff>0</xdr:rowOff>
    </xdr:from>
    <xdr:ext cx="260032" cy="600075"/>
    <xdr:pic>
      <xdr:nvPicPr>
        <xdr:cNvPr id="17" name="229"/>
        <xdr:cNvPicPr/>
      </xdr:nvPicPr>
      <xdr:blipFill>
        <a:blip r:embed="rId11"/>
        <a:stretch>
          <a:fillRect/>
        </a:stretch>
      </xdr:blipFill>
      <xdr:spPr>
        <a:xfrm>
          <a:off x="2927350" y="19096355"/>
          <a:ext cx="259715" cy="600075"/>
        </a:xfrm>
        <a:prstGeom prst="rect">
          <a:avLst/>
        </a:prstGeom>
      </xdr:spPr>
    </xdr:pic>
    <xdr:clientData/>
  </xdr:oneCellAnchor>
  <xdr:oneCellAnchor>
    <xdr:from>
      <xdr:col>2</xdr:col>
      <xdr:colOff>336709</xdr:colOff>
      <xdr:row>40</xdr:row>
      <xdr:rowOff>0</xdr:rowOff>
    </xdr:from>
    <xdr:ext cx="260032" cy="600075"/>
    <xdr:pic>
      <xdr:nvPicPr>
        <xdr:cNvPr id="18" name="230"/>
        <xdr:cNvPicPr/>
      </xdr:nvPicPr>
      <xdr:blipFill>
        <a:blip r:embed="rId11"/>
        <a:stretch>
          <a:fillRect/>
        </a:stretch>
      </xdr:blipFill>
      <xdr:spPr>
        <a:xfrm>
          <a:off x="2927350" y="22696805"/>
          <a:ext cx="259715" cy="600075"/>
        </a:xfrm>
        <a:prstGeom prst="rect">
          <a:avLst/>
        </a:prstGeom>
      </xdr:spPr>
    </xdr:pic>
    <xdr:clientData/>
  </xdr:oneCellAnchor>
  <xdr:oneCellAnchor>
    <xdr:from>
      <xdr:col>2</xdr:col>
      <xdr:colOff>259903</xdr:colOff>
      <xdr:row>44</xdr:row>
      <xdr:rowOff>0</xdr:rowOff>
    </xdr:from>
    <xdr:ext cx="413643" cy="600075"/>
    <xdr:pic>
      <xdr:nvPicPr>
        <xdr:cNvPr id="19" name="231"/>
        <xdr:cNvPicPr/>
      </xdr:nvPicPr>
      <xdr:blipFill>
        <a:blip r:embed="rId9"/>
        <a:stretch>
          <a:fillRect/>
        </a:stretch>
      </xdr:blipFill>
      <xdr:spPr>
        <a:xfrm>
          <a:off x="2850515" y="25097105"/>
          <a:ext cx="413385" cy="600075"/>
        </a:xfrm>
        <a:prstGeom prst="rect">
          <a:avLst/>
        </a:prstGeom>
      </xdr:spPr>
    </xdr:pic>
    <xdr:clientData/>
  </xdr:oneCellAnchor>
  <xdr:oneCellAnchor>
    <xdr:from>
      <xdr:col>2</xdr:col>
      <xdr:colOff>259715</xdr:colOff>
      <xdr:row>46</xdr:row>
      <xdr:rowOff>0</xdr:rowOff>
    </xdr:from>
    <xdr:ext cx="498475" cy="580390"/>
    <xdr:pic>
      <xdr:nvPicPr>
        <xdr:cNvPr id="20" name="232"/>
        <xdr:cNvPicPr/>
      </xdr:nvPicPr>
      <xdr:blipFill>
        <a:blip r:embed="rId9"/>
        <a:stretch>
          <a:fillRect/>
        </a:stretch>
      </xdr:blipFill>
      <xdr:spPr>
        <a:xfrm>
          <a:off x="2850515" y="26297255"/>
          <a:ext cx="498475" cy="580390"/>
        </a:xfrm>
        <a:prstGeom prst="rect">
          <a:avLst/>
        </a:prstGeom>
      </xdr:spPr>
    </xdr:pic>
    <xdr:clientData/>
  </xdr:oneCellAnchor>
  <xdr:oneCellAnchor>
    <xdr:from>
      <xdr:col>2</xdr:col>
      <xdr:colOff>345088</xdr:colOff>
      <xdr:row>48</xdr:row>
      <xdr:rowOff>0</xdr:rowOff>
    </xdr:from>
    <xdr:ext cx="243273" cy="600075"/>
    <xdr:pic>
      <xdr:nvPicPr>
        <xdr:cNvPr id="21" name="233"/>
        <xdr:cNvPicPr/>
      </xdr:nvPicPr>
      <xdr:blipFill>
        <a:blip r:embed="rId12"/>
        <a:stretch>
          <a:fillRect/>
        </a:stretch>
      </xdr:blipFill>
      <xdr:spPr>
        <a:xfrm>
          <a:off x="2935605" y="27497405"/>
          <a:ext cx="243205" cy="600075"/>
        </a:xfrm>
        <a:prstGeom prst="rect">
          <a:avLst/>
        </a:prstGeom>
      </xdr:spPr>
    </xdr:pic>
    <xdr:clientData/>
  </xdr:oneCellAnchor>
  <xdr:oneCellAnchor>
    <xdr:from>
      <xdr:col>2</xdr:col>
      <xdr:colOff>345088</xdr:colOff>
      <xdr:row>49</xdr:row>
      <xdr:rowOff>0</xdr:rowOff>
    </xdr:from>
    <xdr:ext cx="243273" cy="600075"/>
    <xdr:pic>
      <xdr:nvPicPr>
        <xdr:cNvPr id="22" name="234"/>
        <xdr:cNvPicPr/>
      </xdr:nvPicPr>
      <xdr:blipFill>
        <a:blip r:embed="rId12"/>
        <a:stretch>
          <a:fillRect/>
        </a:stretch>
      </xdr:blipFill>
      <xdr:spPr>
        <a:xfrm>
          <a:off x="2935605" y="28097480"/>
          <a:ext cx="243205" cy="600075"/>
        </a:xfrm>
        <a:prstGeom prst="rect">
          <a:avLst/>
        </a:prstGeom>
      </xdr:spPr>
    </xdr:pic>
    <xdr:clientData/>
  </xdr:oneCellAnchor>
  <xdr:oneCellAnchor>
    <xdr:from>
      <xdr:col>2</xdr:col>
      <xdr:colOff>169781</xdr:colOff>
      <xdr:row>50</xdr:row>
      <xdr:rowOff>0</xdr:rowOff>
    </xdr:from>
    <xdr:ext cx="593888" cy="600075"/>
    <xdr:pic>
      <xdr:nvPicPr>
        <xdr:cNvPr id="23" name="235"/>
        <xdr:cNvPicPr/>
      </xdr:nvPicPr>
      <xdr:blipFill>
        <a:blip r:embed="rId13"/>
        <a:stretch>
          <a:fillRect/>
        </a:stretch>
      </xdr:blipFill>
      <xdr:spPr>
        <a:xfrm>
          <a:off x="2760345" y="28697555"/>
          <a:ext cx="593725" cy="600075"/>
        </a:xfrm>
        <a:prstGeom prst="rect">
          <a:avLst/>
        </a:prstGeom>
      </xdr:spPr>
    </xdr:pic>
    <xdr:clientData/>
  </xdr:oneCellAnchor>
  <xdr:oneCellAnchor>
    <xdr:from>
      <xdr:col>2</xdr:col>
      <xdr:colOff>169781</xdr:colOff>
      <xdr:row>52</xdr:row>
      <xdr:rowOff>0</xdr:rowOff>
    </xdr:from>
    <xdr:ext cx="593888" cy="600075"/>
    <xdr:pic>
      <xdr:nvPicPr>
        <xdr:cNvPr id="24" name="236"/>
        <xdr:cNvPicPr/>
      </xdr:nvPicPr>
      <xdr:blipFill>
        <a:blip r:embed="rId13"/>
        <a:stretch>
          <a:fillRect/>
        </a:stretch>
      </xdr:blipFill>
      <xdr:spPr>
        <a:xfrm>
          <a:off x="2760345" y="29897705"/>
          <a:ext cx="593725" cy="600075"/>
        </a:xfrm>
        <a:prstGeom prst="rect">
          <a:avLst/>
        </a:prstGeom>
      </xdr:spPr>
    </xdr:pic>
    <xdr:clientData/>
  </xdr:oneCellAnchor>
  <xdr:oneCellAnchor>
    <xdr:from>
      <xdr:col>2</xdr:col>
      <xdr:colOff>242342</xdr:colOff>
      <xdr:row>54</xdr:row>
      <xdr:rowOff>0</xdr:rowOff>
    </xdr:from>
    <xdr:ext cx="448766" cy="600075"/>
    <xdr:pic>
      <xdr:nvPicPr>
        <xdr:cNvPr id="25" name="237"/>
        <xdr:cNvPicPr/>
      </xdr:nvPicPr>
      <xdr:blipFill>
        <a:blip r:embed="rId14"/>
        <a:stretch>
          <a:fillRect/>
        </a:stretch>
      </xdr:blipFill>
      <xdr:spPr>
        <a:xfrm>
          <a:off x="2832735" y="31097855"/>
          <a:ext cx="448945" cy="600075"/>
        </a:xfrm>
        <a:prstGeom prst="rect">
          <a:avLst/>
        </a:prstGeom>
      </xdr:spPr>
    </xdr:pic>
    <xdr:clientData/>
  </xdr:oneCellAnchor>
  <xdr:oneCellAnchor>
    <xdr:from>
      <xdr:col>2</xdr:col>
      <xdr:colOff>220800</xdr:colOff>
      <xdr:row>55</xdr:row>
      <xdr:rowOff>0</xdr:rowOff>
    </xdr:from>
    <xdr:ext cx="491850" cy="600075"/>
    <xdr:pic>
      <xdr:nvPicPr>
        <xdr:cNvPr id="26" name="238"/>
        <xdr:cNvPicPr/>
      </xdr:nvPicPr>
      <xdr:blipFill>
        <a:blip r:embed="rId15"/>
        <a:stretch>
          <a:fillRect/>
        </a:stretch>
      </xdr:blipFill>
      <xdr:spPr>
        <a:xfrm>
          <a:off x="2811145" y="31697930"/>
          <a:ext cx="492125" cy="600075"/>
        </a:xfrm>
        <a:prstGeom prst="rect">
          <a:avLst/>
        </a:prstGeom>
      </xdr:spPr>
    </xdr:pic>
    <xdr:clientData/>
  </xdr:oneCellAnchor>
  <xdr:oneCellAnchor>
    <xdr:from>
      <xdr:col>2</xdr:col>
      <xdr:colOff>0</xdr:colOff>
      <xdr:row>56</xdr:row>
      <xdr:rowOff>129284</xdr:rowOff>
    </xdr:from>
    <xdr:ext cx="933450" cy="341506"/>
    <xdr:pic>
      <xdr:nvPicPr>
        <xdr:cNvPr id="27" name="239"/>
        <xdr:cNvPicPr/>
      </xdr:nvPicPr>
      <xdr:blipFill>
        <a:blip r:embed="rId16"/>
        <a:stretch>
          <a:fillRect/>
        </a:stretch>
      </xdr:blipFill>
      <xdr:spPr>
        <a:xfrm>
          <a:off x="2590800" y="32426910"/>
          <a:ext cx="933450" cy="341630"/>
        </a:xfrm>
        <a:prstGeom prst="rect">
          <a:avLst/>
        </a:prstGeom>
      </xdr:spPr>
    </xdr:pic>
    <xdr:clientData/>
  </xdr:oneCellAnchor>
  <xdr:oneCellAnchor>
    <xdr:from>
      <xdr:col>2</xdr:col>
      <xdr:colOff>120290</xdr:colOff>
      <xdr:row>57</xdr:row>
      <xdr:rowOff>0</xdr:rowOff>
    </xdr:from>
    <xdr:ext cx="692870" cy="600075"/>
    <xdr:pic>
      <xdr:nvPicPr>
        <xdr:cNvPr id="28" name="240"/>
        <xdr:cNvPicPr/>
      </xdr:nvPicPr>
      <xdr:blipFill>
        <a:blip r:embed="rId17"/>
        <a:stretch>
          <a:fillRect/>
        </a:stretch>
      </xdr:blipFill>
      <xdr:spPr>
        <a:xfrm>
          <a:off x="2710815" y="32898080"/>
          <a:ext cx="692785" cy="600075"/>
        </a:xfrm>
        <a:prstGeom prst="rect">
          <a:avLst/>
        </a:prstGeom>
      </xdr:spPr>
    </xdr:pic>
    <xdr:clientData/>
  </xdr:oneCellAnchor>
  <xdr:oneCellAnchor>
    <xdr:from>
      <xdr:col>2</xdr:col>
      <xdr:colOff>234737</xdr:colOff>
      <xdr:row>58</xdr:row>
      <xdr:rowOff>0</xdr:rowOff>
    </xdr:from>
    <xdr:ext cx="463975" cy="600075"/>
    <xdr:pic>
      <xdr:nvPicPr>
        <xdr:cNvPr id="29" name="241"/>
        <xdr:cNvPicPr/>
      </xdr:nvPicPr>
      <xdr:blipFill>
        <a:blip r:embed="rId18"/>
        <a:stretch>
          <a:fillRect/>
        </a:stretch>
      </xdr:blipFill>
      <xdr:spPr>
        <a:xfrm>
          <a:off x="2825115" y="33498155"/>
          <a:ext cx="464185" cy="600075"/>
        </a:xfrm>
        <a:prstGeom prst="rect">
          <a:avLst/>
        </a:prstGeom>
      </xdr:spPr>
    </xdr:pic>
    <xdr:clientData/>
  </xdr:oneCellAnchor>
  <xdr:oneCellAnchor>
    <xdr:from>
      <xdr:col>2</xdr:col>
      <xdr:colOff>131577</xdr:colOff>
      <xdr:row>59</xdr:row>
      <xdr:rowOff>0</xdr:rowOff>
    </xdr:from>
    <xdr:ext cx="670296" cy="600075"/>
    <xdr:pic>
      <xdr:nvPicPr>
        <xdr:cNvPr id="30" name="242"/>
        <xdr:cNvPicPr/>
      </xdr:nvPicPr>
      <xdr:blipFill>
        <a:blip r:embed="rId19"/>
        <a:stretch>
          <a:fillRect/>
        </a:stretch>
      </xdr:blipFill>
      <xdr:spPr>
        <a:xfrm>
          <a:off x="2722245" y="34098230"/>
          <a:ext cx="669925" cy="600075"/>
        </a:xfrm>
        <a:prstGeom prst="rect">
          <a:avLst/>
        </a:prstGeom>
      </xdr:spPr>
    </xdr:pic>
    <xdr:clientData/>
  </xdr:oneCellAnchor>
  <xdr:oneCellAnchor>
    <xdr:from>
      <xdr:col>2</xdr:col>
      <xdr:colOff>131577</xdr:colOff>
      <xdr:row>60</xdr:row>
      <xdr:rowOff>0</xdr:rowOff>
    </xdr:from>
    <xdr:ext cx="670296" cy="600075"/>
    <xdr:pic>
      <xdr:nvPicPr>
        <xdr:cNvPr id="31" name="243"/>
        <xdr:cNvPicPr/>
      </xdr:nvPicPr>
      <xdr:blipFill>
        <a:blip r:embed="rId19"/>
        <a:stretch>
          <a:fillRect/>
        </a:stretch>
      </xdr:blipFill>
      <xdr:spPr>
        <a:xfrm>
          <a:off x="2722245" y="34698305"/>
          <a:ext cx="669925" cy="600075"/>
        </a:xfrm>
        <a:prstGeom prst="rect">
          <a:avLst/>
        </a:prstGeom>
      </xdr:spPr>
    </xdr:pic>
    <xdr:clientData/>
  </xdr:oneCellAnchor>
  <xdr:oneCellAnchor>
    <xdr:from>
      <xdr:col>2</xdr:col>
      <xdr:colOff>176689</xdr:colOff>
      <xdr:row>61</xdr:row>
      <xdr:rowOff>0</xdr:rowOff>
    </xdr:from>
    <xdr:ext cx="580072" cy="600075"/>
    <xdr:pic>
      <xdr:nvPicPr>
        <xdr:cNvPr id="32" name="244"/>
        <xdr:cNvPicPr/>
      </xdr:nvPicPr>
      <xdr:blipFill>
        <a:blip r:embed="rId20"/>
        <a:stretch>
          <a:fillRect/>
        </a:stretch>
      </xdr:blipFill>
      <xdr:spPr>
        <a:xfrm>
          <a:off x="2767330" y="35298380"/>
          <a:ext cx="579755" cy="600075"/>
        </a:xfrm>
        <a:prstGeom prst="rect">
          <a:avLst/>
        </a:prstGeom>
      </xdr:spPr>
    </xdr:pic>
    <xdr:clientData/>
  </xdr:oneCellAnchor>
  <xdr:oneCellAnchor>
    <xdr:from>
      <xdr:col>2</xdr:col>
      <xdr:colOff>170302</xdr:colOff>
      <xdr:row>62</xdr:row>
      <xdr:rowOff>0</xdr:rowOff>
    </xdr:from>
    <xdr:ext cx="592845" cy="600075"/>
    <xdr:pic>
      <xdr:nvPicPr>
        <xdr:cNvPr id="33" name="245"/>
        <xdr:cNvPicPr/>
      </xdr:nvPicPr>
      <xdr:blipFill>
        <a:blip r:embed="rId21"/>
        <a:stretch>
          <a:fillRect/>
        </a:stretch>
      </xdr:blipFill>
      <xdr:spPr>
        <a:xfrm>
          <a:off x="2760980" y="35898455"/>
          <a:ext cx="592455" cy="600075"/>
        </a:xfrm>
        <a:prstGeom prst="rect">
          <a:avLst/>
        </a:prstGeom>
      </xdr:spPr>
    </xdr:pic>
    <xdr:clientData/>
  </xdr:oneCellAnchor>
  <xdr:oneCellAnchor>
    <xdr:from>
      <xdr:col>2</xdr:col>
      <xdr:colOff>252095</xdr:colOff>
      <xdr:row>63</xdr:row>
      <xdr:rowOff>317500</xdr:rowOff>
    </xdr:from>
    <xdr:ext cx="466725" cy="600075"/>
    <xdr:pic>
      <xdr:nvPicPr>
        <xdr:cNvPr id="34" name="246"/>
        <xdr:cNvPicPr/>
      </xdr:nvPicPr>
      <xdr:blipFill>
        <a:blip r:embed="rId22"/>
        <a:stretch>
          <a:fillRect/>
        </a:stretch>
      </xdr:blipFill>
      <xdr:spPr>
        <a:xfrm>
          <a:off x="2842895" y="36816030"/>
          <a:ext cx="466725" cy="600075"/>
        </a:xfrm>
        <a:prstGeom prst="rect">
          <a:avLst/>
        </a:prstGeom>
      </xdr:spPr>
    </xdr:pic>
    <xdr:clientData/>
  </xdr:oneCellAnchor>
  <xdr:oneCellAnchor>
    <xdr:from>
      <xdr:col>2</xdr:col>
      <xdr:colOff>336709</xdr:colOff>
      <xdr:row>35</xdr:row>
      <xdr:rowOff>0</xdr:rowOff>
    </xdr:from>
    <xdr:ext cx="260032" cy="600075"/>
    <xdr:pic>
      <xdr:nvPicPr>
        <xdr:cNvPr id="35" name="229"/>
        <xdr:cNvPicPr/>
      </xdr:nvPicPr>
      <xdr:blipFill>
        <a:blip r:embed="rId11"/>
        <a:stretch>
          <a:fillRect/>
        </a:stretch>
      </xdr:blipFill>
      <xdr:spPr>
        <a:xfrm>
          <a:off x="2927350" y="19696430"/>
          <a:ext cx="259715" cy="600075"/>
        </a:xfrm>
        <a:prstGeom prst="rect">
          <a:avLst/>
        </a:prstGeom>
      </xdr:spPr>
    </xdr:pic>
    <xdr:clientData/>
  </xdr:oneCellAnchor>
  <xdr:oneCellAnchor>
    <xdr:from>
      <xdr:col>2</xdr:col>
      <xdr:colOff>336709</xdr:colOff>
      <xdr:row>41</xdr:row>
      <xdr:rowOff>0</xdr:rowOff>
    </xdr:from>
    <xdr:ext cx="260032" cy="600075"/>
    <xdr:pic>
      <xdr:nvPicPr>
        <xdr:cNvPr id="36" name="230"/>
        <xdr:cNvPicPr/>
      </xdr:nvPicPr>
      <xdr:blipFill>
        <a:blip r:embed="rId11"/>
        <a:stretch>
          <a:fillRect/>
        </a:stretch>
      </xdr:blipFill>
      <xdr:spPr>
        <a:xfrm>
          <a:off x="2927350" y="23296880"/>
          <a:ext cx="259715" cy="600075"/>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29"/>
  <sheetViews>
    <sheetView tabSelected="1" zoomScale="85" zoomScaleNormal="85" workbookViewId="0">
      <selection activeCell="A2" sqref="A2:R2"/>
    </sheetView>
  </sheetViews>
  <sheetFormatPr defaultColWidth="9" defaultRowHeight="60" customHeight="1"/>
  <cols>
    <col min="1" max="1" width="5.375" style="1" customWidth="1"/>
    <col min="2" max="2" width="59.85" style="94" customWidth="1"/>
    <col min="3" max="3" width="5.625" style="94" customWidth="1"/>
    <col min="4" max="4" width="18.625" style="94" customWidth="1"/>
    <col min="5" max="5" width="16.1" style="1" customWidth="1"/>
    <col min="6" max="7" width="4" style="1" hidden="1" customWidth="1"/>
    <col min="8" max="8" width="6.50833333333333" style="1" hidden="1" customWidth="1"/>
    <col min="9" max="9" width="6.375" style="1" hidden="1" customWidth="1"/>
    <col min="10" max="10" width="4" style="1" hidden="1" customWidth="1"/>
    <col min="11" max="11" width="6" style="1" hidden="1" customWidth="1"/>
    <col min="12" max="12" width="6.75" style="1" hidden="1" customWidth="1"/>
    <col min="13" max="13" width="4" style="1" hidden="1" customWidth="1"/>
    <col min="14" max="15" width="5.875" style="1" hidden="1" customWidth="1"/>
    <col min="16" max="16" width="9.2" style="94" customWidth="1"/>
    <col min="17" max="17" width="14.75" style="1"/>
    <col min="18" max="18" width="14.1" style="1" customWidth="1"/>
    <col min="19" max="19" width="10.5083333333333" style="1" customWidth="1"/>
    <col min="20" max="20" width="3" style="1" customWidth="1"/>
    <col min="21" max="21" width="8.625" style="1"/>
    <col min="22" max="16384" width="9" style="1"/>
  </cols>
  <sheetData>
    <row r="1" s="1" customFormat="1" ht="15.95" customHeight="1" spans="1:21">
      <c r="A1" s="6"/>
      <c r="B1" s="135"/>
      <c r="C1" s="94"/>
      <c r="D1" s="94"/>
      <c r="P1" s="94"/>
    </row>
    <row r="2" s="1" customFormat="1" ht="23.45" customHeight="1" spans="1:21">
      <c r="A2" s="7" t="s">
        <v>0</v>
      </c>
      <c r="B2" s="7"/>
      <c r="C2" s="7"/>
      <c r="D2" s="7"/>
      <c r="E2" s="7"/>
      <c r="F2" s="7"/>
      <c r="G2" s="7"/>
      <c r="H2" s="7"/>
      <c r="I2" s="7"/>
      <c r="J2" s="7"/>
      <c r="K2" s="7"/>
      <c r="L2" s="7"/>
      <c r="M2" s="7"/>
      <c r="N2" s="7"/>
      <c r="O2" s="7"/>
      <c r="P2" s="7"/>
      <c r="Q2" s="7"/>
      <c r="R2" s="7"/>
      <c r="S2" s="7"/>
    </row>
    <row r="3" s="1" customFormat="1" ht="20.65" customHeight="1" spans="1:21">
      <c r="A3" s="8"/>
      <c r="B3" s="95"/>
      <c r="C3" s="95"/>
      <c r="D3" s="95"/>
      <c r="F3" s="8"/>
      <c r="G3" s="8"/>
      <c r="H3" s="8"/>
      <c r="I3" s="8"/>
      <c r="J3" s="8"/>
      <c r="K3" s="8"/>
      <c r="L3" s="8"/>
      <c r="M3" s="8"/>
      <c r="N3" s="8"/>
      <c r="O3" s="8"/>
      <c r="P3" s="95"/>
    </row>
    <row r="4" s="1" customFormat="1" ht="23.45" customHeight="1" spans="1:21">
      <c r="A4" s="34" t="s">
        <v>1</v>
      </c>
      <c r="B4" s="35" t="s">
        <v>2</v>
      </c>
      <c r="C4" s="35" t="s">
        <v>3</v>
      </c>
      <c r="D4" s="35" t="s">
        <v>4</v>
      </c>
      <c r="E4" s="136" t="s">
        <v>5</v>
      </c>
      <c r="F4" s="35" t="s">
        <v>6</v>
      </c>
      <c r="G4" s="35"/>
      <c r="H4" s="35"/>
      <c r="I4" s="35"/>
      <c r="J4" s="35"/>
      <c r="K4" s="35"/>
      <c r="L4" s="35"/>
      <c r="M4" s="35"/>
      <c r="N4" s="35"/>
      <c r="O4" s="35"/>
      <c r="P4" s="35"/>
      <c r="Q4" s="137" t="s">
        <v>7</v>
      </c>
      <c r="R4" s="136" t="s">
        <v>8</v>
      </c>
    </row>
    <row r="5" s="1" customFormat="1" ht="15" customHeight="1" spans="1:21">
      <c r="A5" s="40"/>
      <c r="B5" s="41"/>
      <c r="C5" s="41"/>
      <c r="D5" s="41"/>
      <c r="E5" s="138"/>
      <c r="F5" s="41" t="s">
        <v>9</v>
      </c>
      <c r="G5" s="41" t="s">
        <v>10</v>
      </c>
      <c r="H5" s="41" t="s">
        <v>11</v>
      </c>
      <c r="I5" s="41" t="s">
        <v>12</v>
      </c>
      <c r="J5" s="41" t="s">
        <v>13</v>
      </c>
      <c r="K5" s="41" t="s">
        <v>14</v>
      </c>
      <c r="L5" s="41" t="s">
        <v>15</v>
      </c>
      <c r="M5" s="41" t="s">
        <v>16</v>
      </c>
      <c r="N5" s="41" t="s">
        <v>17</v>
      </c>
      <c r="O5" s="41" t="s">
        <v>18</v>
      </c>
      <c r="P5" s="41" t="s">
        <v>19</v>
      </c>
      <c r="Q5" s="139"/>
      <c r="R5" s="138"/>
    </row>
    <row r="6" s="129" customFormat="1" customHeight="1" spans="1:21">
      <c r="A6" s="140">
        <f>ROW()-5</f>
        <v>1</v>
      </c>
      <c r="B6" s="59" t="s">
        <v>20</v>
      </c>
      <c r="C6" s="59" t="s">
        <v>21</v>
      </c>
      <c r="D6" s="48" t="s">
        <v>22</v>
      </c>
      <c r="E6" s="118"/>
      <c r="F6" s="59"/>
      <c r="G6" s="99"/>
      <c r="H6" s="99"/>
      <c r="I6" s="141"/>
      <c r="J6" s="142"/>
      <c r="K6" s="59"/>
      <c r="L6" s="143">
        <v>4</v>
      </c>
      <c r="M6" s="99"/>
      <c r="N6" s="99"/>
      <c r="O6" s="99"/>
      <c r="P6" s="98">
        <f t="shared" ref="P6:P48" si="0">SUM(F6:O6)</f>
        <v>4</v>
      </c>
      <c r="Q6" s="99" t="s">
        <v>23</v>
      </c>
      <c r="R6" s="118" t="s">
        <v>24</v>
      </c>
      <c r="U6" s="134"/>
    </row>
    <row r="7" s="129" customFormat="1" customHeight="1" spans="1:21">
      <c r="A7" s="140">
        <f t="shared" ref="A7:A93" si="1">ROW()-5</f>
        <v>2</v>
      </c>
      <c r="B7" s="57" t="s">
        <v>25</v>
      </c>
      <c r="C7" s="143" t="s">
        <v>21</v>
      </c>
      <c r="D7" s="48" t="s">
        <v>26</v>
      </c>
      <c r="E7" s="118"/>
      <c r="F7" s="59"/>
      <c r="G7" s="99"/>
      <c r="H7" s="99"/>
      <c r="I7" s="144"/>
      <c r="J7" s="142"/>
      <c r="K7" s="59"/>
      <c r="L7" s="143">
        <v>40</v>
      </c>
      <c r="M7" s="99"/>
      <c r="N7" s="99"/>
      <c r="O7" s="99"/>
      <c r="P7" s="98">
        <f t="shared" si="0"/>
        <v>40</v>
      </c>
      <c r="Q7" s="99" t="s">
        <v>23</v>
      </c>
      <c r="R7" s="118" t="s">
        <v>24</v>
      </c>
      <c r="U7" s="134"/>
    </row>
    <row r="8" s="129" customFormat="1" customHeight="1" spans="1:21">
      <c r="A8" s="140">
        <f t="shared" si="1"/>
        <v>3</v>
      </c>
      <c r="B8" s="59" t="s">
        <v>27</v>
      </c>
      <c r="C8" s="143" t="s">
        <v>28</v>
      </c>
      <c r="D8" s="145" t="s">
        <v>29</v>
      </c>
      <c r="E8" s="118"/>
      <c r="F8" s="59"/>
      <c r="G8" s="99"/>
      <c r="H8" s="99"/>
      <c r="I8" s="144"/>
      <c r="J8" s="142"/>
      <c r="K8" s="59"/>
      <c r="L8" s="143">
        <v>150</v>
      </c>
      <c r="M8" s="99"/>
      <c r="N8" s="99"/>
      <c r="O8" s="99"/>
      <c r="P8" s="98">
        <f t="shared" si="0"/>
        <v>150</v>
      </c>
      <c r="Q8" s="99" t="s">
        <v>23</v>
      </c>
      <c r="R8" s="118"/>
      <c r="U8" s="134"/>
    </row>
    <row r="9" s="129" customFormat="1" customHeight="1" spans="1:21">
      <c r="A9" s="140">
        <f t="shared" si="1"/>
        <v>4</v>
      </c>
      <c r="B9" s="59" t="s">
        <v>30</v>
      </c>
      <c r="C9" s="143" t="s">
        <v>28</v>
      </c>
      <c r="D9" s="145" t="s">
        <v>31</v>
      </c>
      <c r="E9" s="146"/>
      <c r="F9" s="59"/>
      <c r="G9" s="99"/>
      <c r="H9" s="99"/>
      <c r="I9" s="141"/>
      <c r="J9" s="142"/>
      <c r="K9" s="59"/>
      <c r="L9" s="143">
        <v>60</v>
      </c>
      <c r="M9" s="99"/>
      <c r="N9" s="99"/>
      <c r="O9" s="99"/>
      <c r="P9" s="98">
        <f t="shared" si="0"/>
        <v>60</v>
      </c>
      <c r="Q9" s="99" t="s">
        <v>23</v>
      </c>
      <c r="R9" s="146"/>
      <c r="U9" s="134"/>
    </row>
    <row r="10" s="129" customFormat="1" customHeight="1" spans="1:21">
      <c r="A10" s="140">
        <f t="shared" si="1"/>
        <v>5</v>
      </c>
      <c r="B10" s="59" t="s">
        <v>32</v>
      </c>
      <c r="C10" s="143" t="s">
        <v>28</v>
      </c>
      <c r="D10" s="145" t="s">
        <v>33</v>
      </c>
      <c r="E10" s="118"/>
      <c r="F10" s="59"/>
      <c r="G10" s="99"/>
      <c r="H10" s="99"/>
      <c r="I10" s="141"/>
      <c r="J10" s="142"/>
      <c r="K10" s="59"/>
      <c r="L10" s="143">
        <v>60</v>
      </c>
      <c r="M10" s="99"/>
      <c r="N10" s="99"/>
      <c r="O10" s="99"/>
      <c r="P10" s="98">
        <f t="shared" si="0"/>
        <v>60</v>
      </c>
      <c r="Q10" s="99" t="s">
        <v>23</v>
      </c>
      <c r="R10" s="118"/>
      <c r="U10" s="1"/>
    </row>
    <row r="11" s="129" customFormat="1" customHeight="1" spans="1:21">
      <c r="A11" s="140">
        <f t="shared" si="1"/>
        <v>6</v>
      </c>
      <c r="B11" s="59" t="s">
        <v>34</v>
      </c>
      <c r="C11" s="143" t="s">
        <v>28</v>
      </c>
      <c r="D11" s="145" t="s">
        <v>29</v>
      </c>
      <c r="E11" s="118"/>
      <c r="F11" s="59"/>
      <c r="G11" s="99"/>
      <c r="H11" s="99"/>
      <c r="I11" s="141"/>
      <c r="J11" s="142"/>
      <c r="K11" s="59"/>
      <c r="L11" s="143">
        <v>150</v>
      </c>
      <c r="M11" s="99"/>
      <c r="N11" s="99"/>
      <c r="O11" s="99"/>
      <c r="P11" s="98">
        <f t="shared" si="0"/>
        <v>150</v>
      </c>
      <c r="Q11" s="99" t="s">
        <v>23</v>
      </c>
      <c r="R11" s="118" t="s">
        <v>24</v>
      </c>
      <c r="U11" s="27"/>
    </row>
    <row r="12" s="129" customFormat="1" customHeight="1" spans="1:21">
      <c r="A12" s="140">
        <f t="shared" si="1"/>
        <v>7</v>
      </c>
      <c r="B12" s="59" t="s">
        <v>35</v>
      </c>
      <c r="C12" s="143" t="s">
        <v>28</v>
      </c>
      <c r="D12" s="145" t="s">
        <v>36</v>
      </c>
      <c r="E12" s="118"/>
      <c r="F12" s="59"/>
      <c r="G12" s="99"/>
      <c r="H12" s="99"/>
      <c r="I12" s="141"/>
      <c r="J12" s="142"/>
      <c r="K12" s="59"/>
      <c r="L12" s="143">
        <v>80</v>
      </c>
      <c r="M12" s="99"/>
      <c r="N12" s="99"/>
      <c r="O12" s="99"/>
      <c r="P12" s="98">
        <f t="shared" si="0"/>
        <v>80</v>
      </c>
      <c r="Q12" s="99" t="s">
        <v>23</v>
      </c>
      <c r="R12" s="118" t="s">
        <v>24</v>
      </c>
      <c r="U12" s="27"/>
    </row>
    <row r="13" s="129" customFormat="1" customHeight="1" spans="1:21">
      <c r="A13" s="140">
        <f t="shared" si="1"/>
        <v>8</v>
      </c>
      <c r="B13" s="59" t="s">
        <v>37</v>
      </c>
      <c r="C13" s="143" t="s">
        <v>28</v>
      </c>
      <c r="D13" s="145" t="s">
        <v>38</v>
      </c>
      <c r="E13" s="118"/>
      <c r="F13" s="59"/>
      <c r="G13" s="99"/>
      <c r="H13" s="99"/>
      <c r="I13" s="141"/>
      <c r="J13" s="142"/>
      <c r="K13" s="59"/>
      <c r="L13" s="143">
        <v>80</v>
      </c>
      <c r="M13" s="99"/>
      <c r="N13" s="99"/>
      <c r="O13" s="99"/>
      <c r="P13" s="98">
        <f t="shared" si="0"/>
        <v>80</v>
      </c>
      <c r="Q13" s="99" t="s">
        <v>23</v>
      </c>
      <c r="R13" s="118" t="s">
        <v>24</v>
      </c>
      <c r="U13" s="27"/>
    </row>
    <row r="14" s="129" customFormat="1" customHeight="1" spans="1:21">
      <c r="A14" s="140">
        <f t="shared" si="1"/>
        <v>9</v>
      </c>
      <c r="B14" s="59" t="s">
        <v>39</v>
      </c>
      <c r="C14" s="143" t="s">
        <v>28</v>
      </c>
      <c r="D14" s="145" t="s">
        <v>36</v>
      </c>
      <c r="E14" s="118"/>
      <c r="F14" s="59"/>
      <c r="G14" s="99"/>
      <c r="H14" s="99"/>
      <c r="I14" s="141"/>
      <c r="J14" s="142"/>
      <c r="K14" s="59"/>
      <c r="L14" s="143">
        <v>150</v>
      </c>
      <c r="M14" s="99"/>
      <c r="N14" s="99"/>
      <c r="O14" s="99"/>
      <c r="P14" s="98">
        <f t="shared" si="0"/>
        <v>150</v>
      </c>
      <c r="Q14" s="99" t="s">
        <v>23</v>
      </c>
      <c r="R14" s="118" t="s">
        <v>24</v>
      </c>
      <c r="U14" s="134"/>
    </row>
    <row r="15" s="129" customFormat="1" customHeight="1" spans="1:21">
      <c r="A15" s="140">
        <f t="shared" si="1"/>
        <v>10</v>
      </c>
      <c r="B15" s="59" t="s">
        <v>40</v>
      </c>
      <c r="C15" s="143" t="s">
        <v>28</v>
      </c>
      <c r="D15" s="145" t="s">
        <v>38</v>
      </c>
      <c r="E15" s="118"/>
      <c r="F15" s="59"/>
      <c r="G15" s="99"/>
      <c r="H15" s="99"/>
      <c r="I15" s="141"/>
      <c r="J15" s="142"/>
      <c r="K15" s="59"/>
      <c r="L15" s="143">
        <v>150</v>
      </c>
      <c r="M15" s="99"/>
      <c r="N15" s="99"/>
      <c r="O15" s="99"/>
      <c r="P15" s="98">
        <f t="shared" si="0"/>
        <v>150</v>
      </c>
      <c r="Q15" s="99" t="s">
        <v>23</v>
      </c>
      <c r="R15" s="118" t="s">
        <v>24</v>
      </c>
      <c r="U15" s="134"/>
    </row>
    <row r="16" s="129" customFormat="1" customHeight="1" spans="1:21">
      <c r="A16" s="140">
        <f t="shared" si="1"/>
        <v>11</v>
      </c>
      <c r="B16" s="59" t="s">
        <v>41</v>
      </c>
      <c r="C16" s="143" t="s">
        <v>28</v>
      </c>
      <c r="D16" s="59" t="s">
        <v>42</v>
      </c>
      <c r="E16" s="118"/>
      <c r="F16" s="59"/>
      <c r="G16" s="99"/>
      <c r="H16" s="99"/>
      <c r="I16" s="141"/>
      <c r="J16" s="142"/>
      <c r="K16" s="59"/>
      <c r="L16" s="143">
        <v>200</v>
      </c>
      <c r="M16" s="99"/>
      <c r="N16" s="99"/>
      <c r="O16" s="99"/>
      <c r="P16" s="98">
        <f t="shared" si="0"/>
        <v>200</v>
      </c>
      <c r="Q16" s="99" t="s">
        <v>23</v>
      </c>
      <c r="R16" s="118" t="s">
        <v>24</v>
      </c>
      <c r="U16" s="134"/>
    </row>
    <row r="17" s="129" customFormat="1" customHeight="1" spans="1:21">
      <c r="A17" s="140">
        <f t="shared" si="1"/>
        <v>12</v>
      </c>
      <c r="B17" s="59" t="s">
        <v>43</v>
      </c>
      <c r="C17" s="143" t="s">
        <v>28</v>
      </c>
      <c r="D17" s="59" t="s">
        <v>44</v>
      </c>
      <c r="E17" s="118"/>
      <c r="F17" s="59"/>
      <c r="G17" s="99"/>
      <c r="H17" s="99"/>
      <c r="I17" s="141"/>
      <c r="J17" s="142"/>
      <c r="K17" s="59"/>
      <c r="L17" s="143">
        <v>50</v>
      </c>
      <c r="M17" s="99"/>
      <c r="N17" s="99"/>
      <c r="O17" s="99"/>
      <c r="P17" s="98">
        <f t="shared" si="0"/>
        <v>50</v>
      </c>
      <c r="Q17" s="99" t="s">
        <v>23</v>
      </c>
      <c r="R17" s="118"/>
      <c r="U17" s="134"/>
    </row>
    <row r="18" s="129" customFormat="1" customHeight="1" spans="1:21">
      <c r="A18" s="140">
        <f t="shared" si="1"/>
        <v>13</v>
      </c>
      <c r="B18" s="59" t="s">
        <v>45</v>
      </c>
      <c r="C18" s="143" t="s">
        <v>28</v>
      </c>
      <c r="D18" s="145" t="s">
        <v>46</v>
      </c>
      <c r="E18" s="118"/>
      <c r="F18" s="59"/>
      <c r="G18" s="99"/>
      <c r="H18" s="99"/>
      <c r="I18" s="141"/>
      <c r="J18" s="142"/>
      <c r="K18" s="59"/>
      <c r="L18" s="143">
        <v>60</v>
      </c>
      <c r="M18" s="99"/>
      <c r="N18" s="99"/>
      <c r="O18" s="99"/>
      <c r="P18" s="98">
        <f t="shared" si="0"/>
        <v>60</v>
      </c>
      <c r="Q18" s="99" t="s">
        <v>23</v>
      </c>
      <c r="R18" s="118" t="s">
        <v>24</v>
      </c>
      <c r="U18" s="134"/>
    </row>
    <row r="19" s="129" customFormat="1" customHeight="1" spans="1:21">
      <c r="A19" s="140">
        <f t="shared" si="1"/>
        <v>14</v>
      </c>
      <c r="B19" s="59" t="s">
        <v>47</v>
      </c>
      <c r="C19" s="143" t="s">
        <v>28</v>
      </c>
      <c r="D19" s="145" t="s">
        <v>48</v>
      </c>
      <c r="E19" s="118"/>
      <c r="F19" s="59"/>
      <c r="G19" s="99"/>
      <c r="H19" s="99"/>
      <c r="I19" s="141"/>
      <c r="J19" s="142"/>
      <c r="K19" s="59"/>
      <c r="L19" s="143">
        <v>60</v>
      </c>
      <c r="M19" s="99"/>
      <c r="N19" s="99"/>
      <c r="O19" s="99"/>
      <c r="P19" s="98">
        <f t="shared" si="0"/>
        <v>60</v>
      </c>
      <c r="Q19" s="99" t="s">
        <v>23</v>
      </c>
      <c r="R19" s="118" t="s">
        <v>24</v>
      </c>
      <c r="U19" s="134"/>
    </row>
    <row r="20" s="129" customFormat="1" customHeight="1" spans="1:21">
      <c r="A20" s="140">
        <f t="shared" si="1"/>
        <v>15</v>
      </c>
      <c r="B20" s="59" t="s">
        <v>49</v>
      </c>
      <c r="C20" s="143" t="s">
        <v>28</v>
      </c>
      <c r="D20" s="59" t="s">
        <v>50</v>
      </c>
      <c r="E20" s="118"/>
      <c r="F20" s="59"/>
      <c r="G20" s="99"/>
      <c r="H20" s="99"/>
      <c r="I20" s="141"/>
      <c r="J20" s="142"/>
      <c r="K20" s="59"/>
      <c r="L20" s="143">
        <v>8</v>
      </c>
      <c r="M20" s="99"/>
      <c r="N20" s="99"/>
      <c r="O20" s="99"/>
      <c r="P20" s="98">
        <f t="shared" si="0"/>
        <v>8</v>
      </c>
      <c r="Q20" s="99" t="s">
        <v>23</v>
      </c>
      <c r="R20" s="118" t="s">
        <v>24</v>
      </c>
      <c r="U20" s="134"/>
    </row>
    <row r="21" s="129" customFormat="1" customHeight="1" spans="1:21">
      <c r="A21" s="140">
        <f t="shared" si="1"/>
        <v>16</v>
      </c>
      <c r="B21" s="59" t="s">
        <v>51</v>
      </c>
      <c r="C21" s="143" t="s">
        <v>21</v>
      </c>
      <c r="D21" s="59" t="s">
        <v>52</v>
      </c>
      <c r="E21" s="118"/>
      <c r="F21" s="59"/>
      <c r="G21" s="99"/>
      <c r="H21" s="99"/>
      <c r="I21" s="141"/>
      <c r="J21" s="142"/>
      <c r="K21" s="59"/>
      <c r="L21" s="143">
        <v>6</v>
      </c>
      <c r="M21" s="99"/>
      <c r="N21" s="99"/>
      <c r="O21" s="99"/>
      <c r="P21" s="98">
        <f t="shared" si="0"/>
        <v>6</v>
      </c>
      <c r="Q21" s="99" t="s">
        <v>23</v>
      </c>
      <c r="R21" s="118" t="s">
        <v>24</v>
      </c>
      <c r="U21" s="134"/>
    </row>
    <row r="22" s="129" customFormat="1" customHeight="1" spans="1:21">
      <c r="A22" s="140">
        <f t="shared" si="1"/>
        <v>17</v>
      </c>
      <c r="B22" s="59" t="s">
        <v>53</v>
      </c>
      <c r="C22" s="143" t="s">
        <v>21</v>
      </c>
      <c r="D22" s="59" t="s">
        <v>54</v>
      </c>
      <c r="E22" s="118"/>
      <c r="F22" s="59"/>
      <c r="G22" s="99"/>
      <c r="H22" s="99"/>
      <c r="I22" s="141"/>
      <c r="J22" s="142"/>
      <c r="K22" s="59"/>
      <c r="L22" s="143">
        <v>70</v>
      </c>
      <c r="M22" s="99"/>
      <c r="N22" s="99"/>
      <c r="O22" s="99"/>
      <c r="P22" s="98">
        <f t="shared" si="0"/>
        <v>70</v>
      </c>
      <c r="Q22" s="99" t="s">
        <v>23</v>
      </c>
      <c r="R22" s="118" t="s">
        <v>24</v>
      </c>
      <c r="U22" s="134"/>
    </row>
    <row r="23" s="129" customFormat="1" customHeight="1" spans="1:21">
      <c r="A23" s="140">
        <f t="shared" si="1"/>
        <v>18</v>
      </c>
      <c r="B23" s="59" t="s">
        <v>55</v>
      </c>
      <c r="C23" s="143" t="s">
        <v>21</v>
      </c>
      <c r="D23" s="48" t="s">
        <v>56</v>
      </c>
      <c r="E23" s="118"/>
      <c r="F23" s="59"/>
      <c r="G23" s="99"/>
      <c r="H23" s="99"/>
      <c r="I23" s="141"/>
      <c r="J23" s="142"/>
      <c r="K23" s="59"/>
      <c r="L23" s="143">
        <v>6</v>
      </c>
      <c r="M23" s="99"/>
      <c r="N23" s="99"/>
      <c r="O23" s="99"/>
      <c r="P23" s="98">
        <f t="shared" si="0"/>
        <v>6</v>
      </c>
      <c r="Q23" s="99" t="s">
        <v>23</v>
      </c>
      <c r="R23" s="118" t="s">
        <v>24</v>
      </c>
      <c r="U23" s="147"/>
    </row>
    <row r="24" s="129" customFormat="1" customHeight="1" spans="1:21">
      <c r="A24" s="140">
        <f t="shared" si="1"/>
        <v>19</v>
      </c>
      <c r="B24" s="59" t="s">
        <v>57</v>
      </c>
      <c r="C24" s="143" t="s">
        <v>28</v>
      </c>
      <c r="D24" s="48" t="s">
        <v>58</v>
      </c>
      <c r="E24" s="118"/>
      <c r="F24" s="59"/>
      <c r="G24" s="99"/>
      <c r="H24" s="99"/>
      <c r="I24" s="144"/>
      <c r="J24" s="142"/>
      <c r="K24" s="59"/>
      <c r="L24" s="143">
        <v>30</v>
      </c>
      <c r="M24" s="99"/>
      <c r="N24" s="99"/>
      <c r="O24" s="99"/>
      <c r="P24" s="98">
        <f t="shared" si="0"/>
        <v>30</v>
      </c>
      <c r="Q24" s="99" t="s">
        <v>23</v>
      </c>
      <c r="R24" s="118" t="s">
        <v>24</v>
      </c>
      <c r="U24" s="4"/>
    </row>
    <row r="25" s="129" customFormat="1" customHeight="1" spans="1:21">
      <c r="A25" s="140">
        <f t="shared" si="1"/>
        <v>20</v>
      </c>
      <c r="B25" s="59" t="s">
        <v>59</v>
      </c>
      <c r="C25" s="143" t="s">
        <v>28</v>
      </c>
      <c r="D25" s="48" t="s">
        <v>60</v>
      </c>
      <c r="E25" s="118"/>
      <c r="F25" s="59"/>
      <c r="G25" s="99"/>
      <c r="H25" s="99"/>
      <c r="I25" s="144"/>
      <c r="J25" s="142"/>
      <c r="K25" s="59"/>
      <c r="L25" s="143">
        <v>30</v>
      </c>
      <c r="M25" s="99"/>
      <c r="N25" s="99"/>
      <c r="O25" s="99"/>
      <c r="P25" s="98">
        <f t="shared" si="0"/>
        <v>30</v>
      </c>
      <c r="Q25" s="99" t="s">
        <v>23</v>
      </c>
      <c r="R25" s="118" t="s">
        <v>24</v>
      </c>
      <c r="U25" s="134"/>
    </row>
    <row r="26" s="129" customFormat="1" customHeight="1" spans="1:21">
      <c r="A26" s="140">
        <f t="shared" si="1"/>
        <v>21</v>
      </c>
      <c r="B26" s="59" t="s">
        <v>61</v>
      </c>
      <c r="C26" s="143" t="s">
        <v>28</v>
      </c>
      <c r="D26" s="48" t="s">
        <v>62</v>
      </c>
      <c r="E26" s="118"/>
      <c r="F26" s="59"/>
      <c r="G26" s="99"/>
      <c r="H26" s="99"/>
      <c r="I26" s="144"/>
      <c r="J26" s="142"/>
      <c r="K26" s="59"/>
      <c r="L26" s="143">
        <v>30</v>
      </c>
      <c r="M26" s="99"/>
      <c r="N26" s="99"/>
      <c r="O26" s="99"/>
      <c r="P26" s="98">
        <f t="shared" si="0"/>
        <v>30</v>
      </c>
      <c r="Q26" s="99" t="s">
        <v>23</v>
      </c>
      <c r="R26" s="118" t="s">
        <v>24</v>
      </c>
      <c r="U26" s="4"/>
    </row>
    <row r="27" s="129" customFormat="1" customHeight="1" spans="1:21">
      <c r="A27" s="140">
        <f t="shared" si="1"/>
        <v>22</v>
      </c>
      <c r="B27" s="59" t="s">
        <v>63</v>
      </c>
      <c r="C27" s="143" t="s">
        <v>28</v>
      </c>
      <c r="D27" s="48" t="s">
        <v>64</v>
      </c>
      <c r="E27" s="118"/>
      <c r="F27" s="59"/>
      <c r="G27" s="99"/>
      <c r="H27" s="99"/>
      <c r="I27" s="144"/>
      <c r="J27" s="142"/>
      <c r="K27" s="59"/>
      <c r="L27" s="143">
        <v>30</v>
      </c>
      <c r="M27" s="99"/>
      <c r="N27" s="99"/>
      <c r="O27" s="99"/>
      <c r="P27" s="98">
        <f t="shared" si="0"/>
        <v>30</v>
      </c>
      <c r="Q27" s="99" t="s">
        <v>23</v>
      </c>
      <c r="R27" s="118" t="s">
        <v>24</v>
      </c>
      <c r="U27" s="4"/>
    </row>
    <row r="28" s="129" customFormat="1" customHeight="1" spans="1:21">
      <c r="A28" s="140">
        <f t="shared" si="1"/>
        <v>23</v>
      </c>
      <c r="B28" s="59" t="s">
        <v>65</v>
      </c>
      <c r="C28" s="143" t="s">
        <v>28</v>
      </c>
      <c r="D28" s="148" t="s">
        <v>66</v>
      </c>
      <c r="E28" s="118"/>
      <c r="F28" s="59"/>
      <c r="G28" s="99"/>
      <c r="H28" s="99"/>
      <c r="I28" s="141"/>
      <c r="J28" s="142"/>
      <c r="K28" s="59"/>
      <c r="L28" s="143">
        <v>40</v>
      </c>
      <c r="M28" s="99"/>
      <c r="N28" s="99"/>
      <c r="O28" s="99"/>
      <c r="P28" s="98">
        <f t="shared" si="0"/>
        <v>40</v>
      </c>
      <c r="Q28" s="99" t="s">
        <v>23</v>
      </c>
      <c r="R28" s="118" t="s">
        <v>24</v>
      </c>
      <c r="U28" s="27"/>
    </row>
    <row r="29" s="129" customFormat="1" customHeight="1" spans="1:21">
      <c r="A29" s="140">
        <f t="shared" si="1"/>
        <v>24</v>
      </c>
      <c r="B29" s="57" t="s">
        <v>67</v>
      </c>
      <c r="C29" s="101" t="s">
        <v>28</v>
      </c>
      <c r="D29" s="145" t="s">
        <v>68</v>
      </c>
      <c r="E29" s="118"/>
      <c r="F29" s="57"/>
      <c r="G29" s="99"/>
      <c r="H29" s="99"/>
      <c r="I29" s="149"/>
      <c r="J29" s="150"/>
      <c r="K29" s="59"/>
      <c r="L29" s="101">
        <v>50</v>
      </c>
      <c r="M29" s="99"/>
      <c r="N29" s="99"/>
      <c r="O29" s="99"/>
      <c r="P29" s="98">
        <f t="shared" si="0"/>
        <v>50</v>
      </c>
      <c r="Q29" s="99" t="s">
        <v>23</v>
      </c>
      <c r="R29" s="118"/>
      <c r="U29" s="1"/>
    </row>
    <row r="30" s="129" customFormat="1" customHeight="1" spans="1:21">
      <c r="A30" s="140">
        <f t="shared" si="1"/>
        <v>25</v>
      </c>
      <c r="B30" s="57" t="s">
        <v>69</v>
      </c>
      <c r="C30" s="101" t="s">
        <v>28</v>
      </c>
      <c r="D30" s="145" t="s">
        <v>68</v>
      </c>
      <c r="E30" s="118"/>
      <c r="F30" s="57"/>
      <c r="G30" s="99"/>
      <c r="H30" s="99"/>
      <c r="I30" s="149"/>
      <c r="J30" s="150"/>
      <c r="K30" s="59"/>
      <c r="L30" s="101">
        <v>50</v>
      </c>
      <c r="M30" s="99"/>
      <c r="N30" s="99"/>
      <c r="O30" s="99"/>
      <c r="P30" s="98">
        <f t="shared" si="0"/>
        <v>50</v>
      </c>
      <c r="Q30" s="99" t="s">
        <v>23</v>
      </c>
      <c r="R30" s="118"/>
      <c r="U30" s="1"/>
    </row>
    <row r="31" s="129" customFormat="1" customHeight="1" spans="1:21">
      <c r="A31" s="140">
        <f t="shared" si="1"/>
        <v>26</v>
      </c>
      <c r="B31" s="57" t="s">
        <v>70</v>
      </c>
      <c r="C31" s="101" t="s">
        <v>28</v>
      </c>
      <c r="D31" s="145" t="s">
        <v>71</v>
      </c>
      <c r="E31" s="118"/>
      <c r="F31" s="57"/>
      <c r="G31" s="99"/>
      <c r="H31" s="99"/>
      <c r="I31" s="149"/>
      <c r="J31" s="150"/>
      <c r="K31" s="59"/>
      <c r="L31" s="101">
        <v>300</v>
      </c>
      <c r="M31" s="99"/>
      <c r="N31" s="99"/>
      <c r="O31" s="99"/>
      <c r="P31" s="98">
        <f t="shared" si="0"/>
        <v>300</v>
      </c>
      <c r="Q31" s="99" t="s">
        <v>23</v>
      </c>
      <c r="R31" s="118" t="s">
        <v>24</v>
      </c>
      <c r="U31" s="1"/>
    </row>
    <row r="32" s="129" customFormat="1" customHeight="1" spans="1:21">
      <c r="A32" s="140">
        <f t="shared" si="1"/>
        <v>27</v>
      </c>
      <c r="B32" s="57" t="s">
        <v>72</v>
      </c>
      <c r="C32" s="101" t="s">
        <v>28</v>
      </c>
      <c r="D32" s="145" t="s">
        <v>73</v>
      </c>
      <c r="E32" s="118"/>
      <c r="F32" s="57"/>
      <c r="G32" s="99"/>
      <c r="H32" s="99"/>
      <c r="I32" s="149"/>
      <c r="J32" s="150"/>
      <c r="K32" s="59"/>
      <c r="L32" s="101">
        <v>50</v>
      </c>
      <c r="M32" s="99"/>
      <c r="N32" s="99"/>
      <c r="O32" s="99"/>
      <c r="P32" s="98">
        <f t="shared" si="0"/>
        <v>50</v>
      </c>
      <c r="Q32" s="99" t="s">
        <v>23</v>
      </c>
      <c r="R32" s="118" t="s">
        <v>24</v>
      </c>
      <c r="U32" s="1"/>
    </row>
    <row r="33" s="129" customFormat="1" customHeight="1" spans="1:21">
      <c r="A33" s="140">
        <f t="shared" si="1"/>
        <v>28</v>
      </c>
      <c r="B33" s="57" t="s">
        <v>74</v>
      </c>
      <c r="C33" s="101" t="s">
        <v>28</v>
      </c>
      <c r="D33" s="57" t="s">
        <v>42</v>
      </c>
      <c r="E33" s="118"/>
      <c r="F33" s="57"/>
      <c r="G33" s="99"/>
      <c r="H33" s="99"/>
      <c r="I33" s="149"/>
      <c r="J33" s="150"/>
      <c r="K33" s="59"/>
      <c r="L33" s="101">
        <v>50</v>
      </c>
      <c r="M33" s="99"/>
      <c r="N33" s="99"/>
      <c r="O33" s="99"/>
      <c r="P33" s="98">
        <f t="shared" si="0"/>
        <v>50</v>
      </c>
      <c r="Q33" s="99" t="s">
        <v>23</v>
      </c>
      <c r="R33" s="118"/>
      <c r="U33" s="1"/>
    </row>
    <row r="34" s="129" customFormat="1" customHeight="1" spans="1:21">
      <c r="A34" s="140">
        <f t="shared" si="1"/>
        <v>29</v>
      </c>
      <c r="B34" s="57" t="s">
        <v>75</v>
      </c>
      <c r="C34" s="101" t="s">
        <v>28</v>
      </c>
      <c r="D34" s="48" t="s">
        <v>76</v>
      </c>
      <c r="E34" s="118"/>
      <c r="F34" s="57"/>
      <c r="G34" s="99"/>
      <c r="H34" s="99"/>
      <c r="I34" s="149"/>
      <c r="J34" s="150"/>
      <c r="K34" s="59"/>
      <c r="L34" s="101">
        <v>12</v>
      </c>
      <c r="M34" s="99"/>
      <c r="N34" s="99"/>
      <c r="O34" s="99"/>
      <c r="P34" s="98">
        <f t="shared" si="0"/>
        <v>12</v>
      </c>
      <c r="Q34" s="99" t="s">
        <v>23</v>
      </c>
      <c r="R34" s="118" t="s">
        <v>24</v>
      </c>
      <c r="U34" s="1"/>
    </row>
    <row r="35" s="129" customFormat="1" customHeight="1" spans="1:21">
      <c r="A35" s="140">
        <f t="shared" si="1"/>
        <v>30</v>
      </c>
      <c r="B35" s="57" t="s">
        <v>77</v>
      </c>
      <c r="C35" s="101" t="s">
        <v>28</v>
      </c>
      <c r="D35" s="48" t="s">
        <v>48</v>
      </c>
      <c r="E35" s="118"/>
      <c r="F35" s="57"/>
      <c r="G35" s="99"/>
      <c r="H35" s="99"/>
      <c r="I35" s="149"/>
      <c r="J35" s="150"/>
      <c r="K35" s="59"/>
      <c r="L35" s="101">
        <v>80</v>
      </c>
      <c r="M35" s="99"/>
      <c r="N35" s="99"/>
      <c r="O35" s="99"/>
      <c r="P35" s="98">
        <f t="shared" si="0"/>
        <v>80</v>
      </c>
      <c r="Q35" s="99" t="s">
        <v>23</v>
      </c>
      <c r="R35" s="118" t="s">
        <v>24</v>
      </c>
      <c r="U35" s="1"/>
    </row>
    <row r="36" s="129" customFormat="1" customHeight="1" spans="1:21">
      <c r="A36" s="140">
        <f t="shared" si="1"/>
        <v>31</v>
      </c>
      <c r="B36" s="59" t="s">
        <v>78</v>
      </c>
      <c r="C36" s="143" t="s">
        <v>28</v>
      </c>
      <c r="D36" s="48" t="s">
        <v>46</v>
      </c>
      <c r="E36" s="118"/>
      <c r="F36" s="59"/>
      <c r="G36" s="99"/>
      <c r="H36" s="99"/>
      <c r="I36" s="144"/>
      <c r="J36" s="142"/>
      <c r="K36" s="59"/>
      <c r="L36" s="143">
        <v>50</v>
      </c>
      <c r="M36" s="99"/>
      <c r="N36" s="99"/>
      <c r="O36" s="99"/>
      <c r="P36" s="98">
        <f t="shared" si="0"/>
        <v>50</v>
      </c>
      <c r="Q36" s="99" t="s">
        <v>23</v>
      </c>
      <c r="R36" s="118" t="s">
        <v>24</v>
      </c>
      <c r="U36" s="1"/>
    </row>
    <row r="37" s="129" customFormat="1" customHeight="1" spans="1:21">
      <c r="A37" s="140">
        <f t="shared" si="1"/>
        <v>32</v>
      </c>
      <c r="B37" s="59" t="s">
        <v>79</v>
      </c>
      <c r="C37" s="143" t="s">
        <v>28</v>
      </c>
      <c r="D37" s="48" t="s">
        <v>80</v>
      </c>
      <c r="E37" s="118"/>
      <c r="F37" s="59"/>
      <c r="G37" s="99"/>
      <c r="H37" s="99"/>
      <c r="I37" s="144"/>
      <c r="J37" s="142"/>
      <c r="K37" s="59"/>
      <c r="L37" s="143">
        <v>40</v>
      </c>
      <c r="M37" s="99"/>
      <c r="N37" s="99"/>
      <c r="O37" s="99"/>
      <c r="P37" s="98">
        <f t="shared" si="0"/>
        <v>40</v>
      </c>
      <c r="Q37" s="99" t="s">
        <v>23</v>
      </c>
      <c r="R37" s="118" t="s">
        <v>24</v>
      </c>
      <c r="U37" s="1"/>
    </row>
    <row r="38" s="129" customFormat="1" customHeight="1" spans="1:21">
      <c r="A38" s="140">
        <f t="shared" si="1"/>
        <v>33</v>
      </c>
      <c r="B38" s="59" t="s">
        <v>81</v>
      </c>
      <c r="C38" s="143" t="s">
        <v>28</v>
      </c>
      <c r="D38" s="48" t="s">
        <v>82</v>
      </c>
      <c r="E38" s="118"/>
      <c r="F38" s="59"/>
      <c r="G38" s="99"/>
      <c r="H38" s="99"/>
      <c r="I38" s="144"/>
      <c r="J38" s="142"/>
      <c r="K38" s="59"/>
      <c r="L38" s="143">
        <v>3</v>
      </c>
      <c r="M38" s="99"/>
      <c r="N38" s="99"/>
      <c r="O38" s="99"/>
      <c r="P38" s="98">
        <f t="shared" si="0"/>
        <v>3</v>
      </c>
      <c r="Q38" s="99" t="s">
        <v>23</v>
      </c>
      <c r="R38" s="118" t="s">
        <v>24</v>
      </c>
      <c r="U38" s="1"/>
    </row>
    <row r="39" s="129" customFormat="1" customHeight="1" spans="1:21">
      <c r="A39" s="140">
        <f t="shared" si="1"/>
        <v>34</v>
      </c>
      <c r="B39" s="59" t="s">
        <v>83</v>
      </c>
      <c r="C39" s="143" t="s">
        <v>21</v>
      </c>
      <c r="D39" s="151" t="s">
        <v>84</v>
      </c>
      <c r="E39" s="118"/>
      <c r="F39" s="59"/>
      <c r="G39" s="99"/>
      <c r="H39" s="99"/>
      <c r="I39" s="144"/>
      <c r="J39" s="142"/>
      <c r="K39" s="59"/>
      <c r="L39" s="143">
        <v>4</v>
      </c>
      <c r="M39" s="99"/>
      <c r="N39" s="99"/>
      <c r="O39" s="99"/>
      <c r="P39" s="98">
        <f t="shared" si="0"/>
        <v>4</v>
      </c>
      <c r="Q39" s="99" t="s">
        <v>23</v>
      </c>
      <c r="R39" s="118" t="s">
        <v>24</v>
      </c>
      <c r="U39" s="1"/>
    </row>
    <row r="40" s="129" customFormat="1" customHeight="1" spans="1:21">
      <c r="A40" s="140">
        <f t="shared" si="1"/>
        <v>35</v>
      </c>
      <c r="B40" s="59" t="s">
        <v>85</v>
      </c>
      <c r="C40" s="143" t="s">
        <v>28</v>
      </c>
      <c r="D40" s="151" t="s">
        <v>86</v>
      </c>
      <c r="E40" s="118"/>
      <c r="F40" s="59"/>
      <c r="G40" s="99"/>
      <c r="H40" s="99"/>
      <c r="I40" s="144"/>
      <c r="J40" s="142"/>
      <c r="K40" s="59"/>
      <c r="L40" s="143">
        <v>100</v>
      </c>
      <c r="M40" s="99"/>
      <c r="N40" s="99"/>
      <c r="O40" s="99"/>
      <c r="P40" s="98">
        <f t="shared" si="0"/>
        <v>100</v>
      </c>
      <c r="Q40" s="99" t="s">
        <v>23</v>
      </c>
      <c r="R40" s="118" t="s">
        <v>24</v>
      </c>
      <c r="U40" s="1"/>
    </row>
    <row r="41" s="129" customFormat="1" customHeight="1" spans="1:21">
      <c r="A41" s="140">
        <f t="shared" si="1"/>
        <v>36</v>
      </c>
      <c r="B41" s="59" t="s">
        <v>87</v>
      </c>
      <c r="C41" s="143" t="s">
        <v>28</v>
      </c>
      <c r="D41" s="57" t="s">
        <v>42</v>
      </c>
      <c r="E41" s="118"/>
      <c r="F41" s="59"/>
      <c r="G41" s="99"/>
      <c r="H41" s="99"/>
      <c r="I41" s="144"/>
      <c r="J41" s="142"/>
      <c r="K41" s="59"/>
      <c r="L41" s="143">
        <v>700</v>
      </c>
      <c r="M41" s="99"/>
      <c r="N41" s="99"/>
      <c r="O41" s="99"/>
      <c r="P41" s="98">
        <f t="shared" si="0"/>
        <v>700</v>
      </c>
      <c r="Q41" s="99" t="s">
        <v>23</v>
      </c>
      <c r="R41" s="118" t="s">
        <v>24</v>
      </c>
      <c r="U41" s="1"/>
    </row>
    <row r="42" s="129" customFormat="1" customHeight="1" spans="1:21">
      <c r="A42" s="140">
        <f t="shared" si="1"/>
        <v>37</v>
      </c>
      <c r="B42" s="59" t="s">
        <v>88</v>
      </c>
      <c r="C42" s="143" t="s">
        <v>28</v>
      </c>
      <c r="D42" s="59" t="s">
        <v>89</v>
      </c>
      <c r="E42" s="118"/>
      <c r="F42" s="59"/>
      <c r="G42" s="99"/>
      <c r="H42" s="99"/>
      <c r="I42" s="144"/>
      <c r="J42" s="142"/>
      <c r="K42" s="59"/>
      <c r="L42" s="143">
        <v>50</v>
      </c>
      <c r="M42" s="99"/>
      <c r="N42" s="99"/>
      <c r="O42" s="99"/>
      <c r="P42" s="98">
        <f t="shared" si="0"/>
        <v>50</v>
      </c>
      <c r="Q42" s="99" t="s">
        <v>23</v>
      </c>
      <c r="R42" s="118" t="s">
        <v>24</v>
      </c>
      <c r="U42" s="1"/>
    </row>
    <row r="43" s="129" customFormat="1" customHeight="1" spans="1:21">
      <c r="A43" s="140">
        <f t="shared" si="1"/>
        <v>38</v>
      </c>
      <c r="B43" s="59" t="s">
        <v>90</v>
      </c>
      <c r="C43" s="143" t="s">
        <v>28</v>
      </c>
      <c r="D43" s="145" t="s">
        <v>91</v>
      </c>
      <c r="E43" s="118"/>
      <c r="F43" s="59"/>
      <c r="G43" s="99"/>
      <c r="H43" s="99"/>
      <c r="I43" s="144"/>
      <c r="J43" s="142"/>
      <c r="K43" s="59"/>
      <c r="L43" s="143">
        <v>60</v>
      </c>
      <c r="M43" s="99"/>
      <c r="N43" s="99"/>
      <c r="O43" s="99"/>
      <c r="P43" s="98">
        <f t="shared" si="0"/>
        <v>60</v>
      </c>
      <c r="Q43" s="99" t="s">
        <v>23</v>
      </c>
      <c r="R43" s="118" t="s">
        <v>24</v>
      </c>
      <c r="U43" s="1"/>
    </row>
    <row r="44" s="129" customFormat="1" customHeight="1" spans="1:21">
      <c r="A44" s="140">
        <f t="shared" si="1"/>
        <v>39</v>
      </c>
      <c r="B44" s="59" t="s">
        <v>92</v>
      </c>
      <c r="C44" s="143" t="s">
        <v>28</v>
      </c>
      <c r="D44" s="145" t="s">
        <v>38</v>
      </c>
      <c r="E44" s="118"/>
      <c r="F44" s="59"/>
      <c r="G44" s="99"/>
      <c r="H44" s="99"/>
      <c r="I44" s="144"/>
      <c r="J44" s="142"/>
      <c r="K44" s="59"/>
      <c r="L44" s="143">
        <v>60</v>
      </c>
      <c r="M44" s="99"/>
      <c r="N44" s="99"/>
      <c r="O44" s="99"/>
      <c r="P44" s="98">
        <f t="shared" si="0"/>
        <v>60</v>
      </c>
      <c r="Q44" s="99" t="s">
        <v>23</v>
      </c>
      <c r="R44" s="118" t="s">
        <v>24</v>
      </c>
      <c r="U44" s="1"/>
    </row>
    <row r="45" s="129" customFormat="1" customHeight="1" spans="1:21">
      <c r="A45" s="140">
        <f t="shared" si="1"/>
        <v>40</v>
      </c>
      <c r="B45" s="59" t="s">
        <v>81</v>
      </c>
      <c r="C45" s="143" t="s">
        <v>28</v>
      </c>
      <c r="D45" s="59" t="s">
        <v>82</v>
      </c>
      <c r="E45" s="118"/>
      <c r="F45" s="59"/>
      <c r="G45" s="99"/>
      <c r="H45" s="99"/>
      <c r="I45" s="144"/>
      <c r="J45" s="142"/>
      <c r="K45" s="59"/>
      <c r="L45" s="143">
        <v>2</v>
      </c>
      <c r="M45" s="99"/>
      <c r="N45" s="99"/>
      <c r="O45" s="99"/>
      <c r="P45" s="98">
        <f t="shared" si="0"/>
        <v>2</v>
      </c>
      <c r="Q45" s="99" t="s">
        <v>23</v>
      </c>
      <c r="R45" s="118" t="s">
        <v>24</v>
      </c>
      <c r="U45" s="1"/>
    </row>
    <row r="46" s="129" customFormat="1" customHeight="1" spans="1:21">
      <c r="A46" s="140">
        <f t="shared" si="1"/>
        <v>41</v>
      </c>
      <c r="B46" s="59" t="s">
        <v>93</v>
      </c>
      <c r="C46" s="143" t="s">
        <v>28</v>
      </c>
      <c r="D46" s="151" t="s">
        <v>94</v>
      </c>
      <c r="E46" s="118"/>
      <c r="F46" s="59"/>
      <c r="G46" s="99"/>
      <c r="H46" s="99"/>
      <c r="I46" s="144"/>
      <c r="J46" s="142"/>
      <c r="K46" s="59"/>
      <c r="L46" s="143">
        <v>6</v>
      </c>
      <c r="M46" s="99"/>
      <c r="N46" s="99"/>
      <c r="O46" s="99"/>
      <c r="P46" s="98">
        <f t="shared" si="0"/>
        <v>6</v>
      </c>
      <c r="Q46" s="99" t="s">
        <v>23</v>
      </c>
      <c r="R46" s="118" t="s">
        <v>24</v>
      </c>
      <c r="U46" s="1"/>
    </row>
    <row r="47" s="129" customFormat="1" customHeight="1" spans="1:21">
      <c r="A47" s="140">
        <f t="shared" si="1"/>
        <v>42</v>
      </c>
      <c r="B47" s="59" t="s">
        <v>95</v>
      </c>
      <c r="C47" s="143" t="s">
        <v>28</v>
      </c>
      <c r="D47" s="59" t="s">
        <v>96</v>
      </c>
      <c r="E47" s="118"/>
      <c r="F47" s="59"/>
      <c r="G47" s="99"/>
      <c r="H47" s="99"/>
      <c r="I47" s="144"/>
      <c r="J47" s="142"/>
      <c r="K47" s="59"/>
      <c r="L47" s="143">
        <v>200</v>
      </c>
      <c r="M47" s="99"/>
      <c r="N47" s="99"/>
      <c r="O47" s="99"/>
      <c r="P47" s="98">
        <f t="shared" si="0"/>
        <v>200</v>
      </c>
      <c r="Q47" s="99" t="s">
        <v>23</v>
      </c>
      <c r="R47" s="118"/>
      <c r="U47" s="1"/>
    </row>
    <row r="48" s="129" customFormat="1" customHeight="1" spans="1:21">
      <c r="A48" s="140">
        <f t="shared" si="1"/>
        <v>43</v>
      </c>
      <c r="B48" s="59" t="s">
        <v>97</v>
      </c>
      <c r="C48" s="143" t="s">
        <v>28</v>
      </c>
      <c r="D48" s="151" t="s">
        <v>98</v>
      </c>
      <c r="E48" s="118"/>
      <c r="F48" s="59"/>
      <c r="G48" s="99"/>
      <c r="H48" s="99"/>
      <c r="I48" s="144"/>
      <c r="J48" s="142"/>
      <c r="K48" s="59"/>
      <c r="L48" s="143">
        <v>20</v>
      </c>
      <c r="M48" s="99"/>
      <c r="N48" s="99"/>
      <c r="O48" s="99"/>
      <c r="P48" s="98">
        <f t="shared" si="0"/>
        <v>20</v>
      </c>
      <c r="Q48" s="99" t="s">
        <v>23</v>
      </c>
      <c r="R48" s="118" t="s">
        <v>24</v>
      </c>
      <c r="U48" s="1"/>
    </row>
    <row r="49" s="130" customFormat="1" customHeight="1" spans="1:21">
      <c r="A49" s="140">
        <f t="shared" si="1"/>
        <v>44</v>
      </c>
      <c r="B49" s="59" t="s">
        <v>99</v>
      </c>
      <c r="C49" s="143" t="s">
        <v>28</v>
      </c>
      <c r="D49" s="57" t="s">
        <v>42</v>
      </c>
      <c r="E49" s="71"/>
      <c r="F49" s="59"/>
      <c r="G49" s="152"/>
      <c r="H49" s="152"/>
      <c r="I49" s="144"/>
      <c r="J49" s="142"/>
      <c r="K49" s="59"/>
      <c r="L49" s="143">
        <v>900</v>
      </c>
      <c r="M49" s="152"/>
      <c r="N49" s="152"/>
      <c r="O49" s="152"/>
      <c r="P49" s="153">
        <v>900</v>
      </c>
      <c r="Q49" s="152" t="s">
        <v>23</v>
      </c>
      <c r="R49" s="71" t="s">
        <v>24</v>
      </c>
      <c r="U49" s="154"/>
    </row>
    <row r="50" s="129" customFormat="1" customHeight="1" spans="1:21">
      <c r="A50" s="140">
        <f t="shared" si="1"/>
        <v>45</v>
      </c>
      <c r="B50" s="59" t="s">
        <v>100</v>
      </c>
      <c r="C50" s="143" t="s">
        <v>28</v>
      </c>
      <c r="D50" s="155" t="s">
        <v>71</v>
      </c>
      <c r="E50" s="118"/>
      <c r="F50" s="59"/>
      <c r="G50" s="99"/>
      <c r="H50" s="99"/>
      <c r="I50" s="144"/>
      <c r="J50" s="142"/>
      <c r="K50" s="59"/>
      <c r="L50" s="143">
        <v>50</v>
      </c>
      <c r="M50" s="99"/>
      <c r="N50" s="99"/>
      <c r="O50" s="99"/>
      <c r="P50" s="98">
        <f t="shared" ref="P50:P93" si="2">SUM(F50:O50)</f>
        <v>50</v>
      </c>
      <c r="Q50" s="99" t="s">
        <v>23</v>
      </c>
      <c r="R50" s="118" t="s">
        <v>24</v>
      </c>
      <c r="U50" s="1"/>
    </row>
    <row r="51" s="129" customFormat="1" customHeight="1" spans="1:21">
      <c r="A51" s="140">
        <f t="shared" si="1"/>
        <v>46</v>
      </c>
      <c r="B51" s="59" t="s">
        <v>101</v>
      </c>
      <c r="C51" s="143" t="s">
        <v>28</v>
      </c>
      <c r="D51" s="48" t="s">
        <v>102</v>
      </c>
      <c r="E51" s="118"/>
      <c r="F51" s="59"/>
      <c r="G51" s="99"/>
      <c r="H51" s="99"/>
      <c r="I51" s="144"/>
      <c r="J51" s="142"/>
      <c r="K51" s="59"/>
      <c r="L51" s="143">
        <v>10</v>
      </c>
      <c r="M51" s="99"/>
      <c r="N51" s="99"/>
      <c r="O51" s="99"/>
      <c r="P51" s="98">
        <f t="shared" si="2"/>
        <v>10</v>
      </c>
      <c r="Q51" s="99" t="s">
        <v>23</v>
      </c>
      <c r="R51" s="118" t="s">
        <v>24</v>
      </c>
      <c r="U51" s="1"/>
    </row>
    <row r="52" s="129" customFormat="1" customHeight="1" spans="1:21">
      <c r="A52" s="140">
        <f t="shared" si="1"/>
        <v>47</v>
      </c>
      <c r="B52" s="59" t="s">
        <v>103</v>
      </c>
      <c r="C52" s="143" t="s">
        <v>28</v>
      </c>
      <c r="D52" s="48" t="s">
        <v>80</v>
      </c>
      <c r="E52" s="118"/>
      <c r="F52" s="59"/>
      <c r="G52" s="99"/>
      <c r="H52" s="99"/>
      <c r="I52" s="144"/>
      <c r="J52" s="142"/>
      <c r="K52" s="59"/>
      <c r="L52" s="143">
        <v>6</v>
      </c>
      <c r="M52" s="99"/>
      <c r="N52" s="99"/>
      <c r="O52" s="99"/>
      <c r="P52" s="98">
        <f t="shared" si="2"/>
        <v>6</v>
      </c>
      <c r="Q52" s="99" t="s">
        <v>23</v>
      </c>
      <c r="R52" s="118" t="s">
        <v>24</v>
      </c>
      <c r="U52" s="1"/>
    </row>
    <row r="53" s="129" customFormat="1" customHeight="1" spans="1:21">
      <c r="A53" s="140">
        <f t="shared" si="1"/>
        <v>48</v>
      </c>
      <c r="B53" s="59" t="s">
        <v>104</v>
      </c>
      <c r="C53" s="143" t="s">
        <v>28</v>
      </c>
      <c r="D53" s="48" t="s">
        <v>105</v>
      </c>
      <c r="E53" s="118"/>
      <c r="F53" s="59"/>
      <c r="G53" s="99"/>
      <c r="H53" s="99"/>
      <c r="I53" s="144"/>
      <c r="J53" s="142"/>
      <c r="K53" s="59"/>
      <c r="L53" s="143">
        <v>30</v>
      </c>
      <c r="M53" s="99"/>
      <c r="N53" s="99"/>
      <c r="O53" s="99"/>
      <c r="P53" s="98">
        <f t="shared" si="2"/>
        <v>30</v>
      </c>
      <c r="Q53" s="99" t="s">
        <v>23</v>
      </c>
      <c r="R53" s="118" t="s">
        <v>24</v>
      </c>
      <c r="U53" s="1"/>
    </row>
    <row r="54" s="129" customFormat="1" customHeight="1" spans="1:21">
      <c r="A54" s="140">
        <f t="shared" si="1"/>
        <v>49</v>
      </c>
      <c r="B54" s="59" t="s">
        <v>106</v>
      </c>
      <c r="C54" s="143" t="s">
        <v>28</v>
      </c>
      <c r="D54" s="48" t="s">
        <v>107</v>
      </c>
      <c r="E54" s="118"/>
      <c r="F54" s="59"/>
      <c r="G54" s="99"/>
      <c r="H54" s="99"/>
      <c r="I54" s="144"/>
      <c r="J54" s="142"/>
      <c r="K54" s="59"/>
      <c r="L54" s="143">
        <v>50</v>
      </c>
      <c r="M54" s="99"/>
      <c r="N54" s="99"/>
      <c r="O54" s="99"/>
      <c r="P54" s="98">
        <f t="shared" si="2"/>
        <v>50</v>
      </c>
      <c r="Q54" s="99" t="s">
        <v>23</v>
      </c>
      <c r="R54" s="118" t="s">
        <v>24</v>
      </c>
      <c r="U54" s="1"/>
    </row>
    <row r="55" s="129" customFormat="1" customHeight="1" spans="1:21">
      <c r="A55" s="140">
        <f t="shared" si="1"/>
        <v>50</v>
      </c>
      <c r="B55" s="59" t="s">
        <v>108</v>
      </c>
      <c r="C55" s="143" t="s">
        <v>21</v>
      </c>
      <c r="D55" s="48" t="s">
        <v>109</v>
      </c>
      <c r="E55" s="118"/>
      <c r="F55" s="59"/>
      <c r="G55" s="99"/>
      <c r="H55" s="99"/>
      <c r="I55" s="144"/>
      <c r="J55" s="142"/>
      <c r="K55" s="59"/>
      <c r="L55" s="143">
        <v>4</v>
      </c>
      <c r="M55" s="99"/>
      <c r="N55" s="99"/>
      <c r="O55" s="99"/>
      <c r="P55" s="98">
        <f t="shared" si="2"/>
        <v>4</v>
      </c>
      <c r="Q55" s="99" t="s">
        <v>23</v>
      </c>
      <c r="R55" s="118" t="s">
        <v>24</v>
      </c>
      <c r="U55" s="1"/>
    </row>
    <row r="56" s="129" customFormat="1" customHeight="1" spans="1:21">
      <c r="A56" s="140">
        <f t="shared" si="1"/>
        <v>51</v>
      </c>
      <c r="B56" s="59" t="s">
        <v>110</v>
      </c>
      <c r="C56" s="143" t="s">
        <v>28</v>
      </c>
      <c r="D56" s="48" t="s">
        <v>111</v>
      </c>
      <c r="E56" s="118"/>
      <c r="F56" s="59"/>
      <c r="G56" s="99"/>
      <c r="H56" s="99"/>
      <c r="I56" s="144"/>
      <c r="J56" s="142"/>
      <c r="K56" s="59"/>
      <c r="L56" s="143">
        <v>100</v>
      </c>
      <c r="M56" s="99"/>
      <c r="N56" s="99"/>
      <c r="O56" s="99"/>
      <c r="P56" s="98">
        <f t="shared" si="2"/>
        <v>100</v>
      </c>
      <c r="Q56" s="99" t="s">
        <v>23</v>
      </c>
      <c r="R56" s="118" t="s">
        <v>24</v>
      </c>
      <c r="U56" s="1"/>
    </row>
    <row r="57" s="129" customFormat="1" customHeight="1" spans="1:21">
      <c r="A57" s="140">
        <f t="shared" si="1"/>
        <v>52</v>
      </c>
      <c r="B57" s="59" t="s">
        <v>112</v>
      </c>
      <c r="C57" s="143" t="s">
        <v>21</v>
      </c>
      <c r="D57" s="48" t="s">
        <v>113</v>
      </c>
      <c r="E57" s="118"/>
      <c r="F57" s="59"/>
      <c r="G57" s="99"/>
      <c r="H57" s="99"/>
      <c r="I57" s="144"/>
      <c r="J57" s="142"/>
      <c r="K57" s="59"/>
      <c r="L57" s="143">
        <v>20</v>
      </c>
      <c r="M57" s="99"/>
      <c r="N57" s="99"/>
      <c r="O57" s="99"/>
      <c r="P57" s="98">
        <f t="shared" si="2"/>
        <v>20</v>
      </c>
      <c r="Q57" s="99" t="s">
        <v>23</v>
      </c>
      <c r="R57" s="118" t="s">
        <v>24</v>
      </c>
      <c r="U57" s="1"/>
    </row>
    <row r="58" s="129" customFormat="1" customHeight="1" spans="1:21">
      <c r="A58" s="140">
        <f t="shared" si="1"/>
        <v>53</v>
      </c>
      <c r="B58" s="59" t="s">
        <v>114</v>
      </c>
      <c r="C58" s="143" t="s">
        <v>21</v>
      </c>
      <c r="D58" s="48" t="s">
        <v>115</v>
      </c>
      <c r="E58" s="118"/>
      <c r="F58" s="59"/>
      <c r="G58" s="99"/>
      <c r="H58" s="99"/>
      <c r="I58" s="144"/>
      <c r="J58" s="142"/>
      <c r="K58" s="59"/>
      <c r="L58" s="143">
        <v>10</v>
      </c>
      <c r="M58" s="99"/>
      <c r="N58" s="99"/>
      <c r="O58" s="99"/>
      <c r="P58" s="98">
        <f t="shared" si="2"/>
        <v>10</v>
      </c>
      <c r="Q58" s="99" t="s">
        <v>23</v>
      </c>
      <c r="R58" s="118" t="s">
        <v>24</v>
      </c>
      <c r="U58" s="1"/>
    </row>
    <row r="59" s="129" customFormat="1" customHeight="1" spans="1:21">
      <c r="A59" s="140">
        <f t="shared" si="1"/>
        <v>54</v>
      </c>
      <c r="B59" s="59" t="s">
        <v>116</v>
      </c>
      <c r="C59" s="143" t="s">
        <v>21</v>
      </c>
      <c r="D59" s="48" t="s">
        <v>117</v>
      </c>
      <c r="E59" s="118"/>
      <c r="F59" s="59"/>
      <c r="G59" s="99"/>
      <c r="H59" s="99"/>
      <c r="I59" s="144"/>
      <c r="J59" s="142"/>
      <c r="K59" s="59"/>
      <c r="L59" s="143">
        <v>6</v>
      </c>
      <c r="M59" s="99"/>
      <c r="N59" s="99"/>
      <c r="O59" s="99"/>
      <c r="P59" s="98">
        <f t="shared" si="2"/>
        <v>6</v>
      </c>
      <c r="Q59" s="99" t="s">
        <v>23</v>
      </c>
      <c r="R59" s="118" t="s">
        <v>24</v>
      </c>
      <c r="U59" s="1"/>
    </row>
    <row r="60" s="129" customFormat="1" customHeight="1" spans="1:21">
      <c r="A60" s="140">
        <f t="shared" si="1"/>
        <v>55</v>
      </c>
      <c r="B60" s="59" t="s">
        <v>118</v>
      </c>
      <c r="C60" s="143" t="s">
        <v>21</v>
      </c>
      <c r="D60" s="48" t="s">
        <v>117</v>
      </c>
      <c r="E60" s="118"/>
      <c r="F60" s="59"/>
      <c r="G60" s="99"/>
      <c r="H60" s="99"/>
      <c r="I60" s="144"/>
      <c r="J60" s="142"/>
      <c r="K60" s="59"/>
      <c r="L60" s="143">
        <v>6</v>
      </c>
      <c r="M60" s="99"/>
      <c r="N60" s="99"/>
      <c r="O60" s="99"/>
      <c r="P60" s="98">
        <f t="shared" si="2"/>
        <v>6</v>
      </c>
      <c r="Q60" s="99" t="s">
        <v>23</v>
      </c>
      <c r="R60" s="118" t="s">
        <v>24</v>
      </c>
      <c r="U60" s="1"/>
    </row>
    <row r="61" s="129" customFormat="1" customHeight="1" spans="1:21">
      <c r="A61" s="140">
        <f t="shared" si="1"/>
        <v>56</v>
      </c>
      <c r="B61" s="59" t="s">
        <v>119</v>
      </c>
      <c r="C61" s="143" t="s">
        <v>21</v>
      </c>
      <c r="D61" s="48" t="s">
        <v>120</v>
      </c>
      <c r="E61" s="118"/>
      <c r="F61" s="59"/>
      <c r="G61" s="99"/>
      <c r="H61" s="99"/>
      <c r="I61" s="144"/>
      <c r="J61" s="142"/>
      <c r="K61" s="59"/>
      <c r="L61" s="143">
        <v>6</v>
      </c>
      <c r="M61" s="99"/>
      <c r="N61" s="99"/>
      <c r="O61" s="99"/>
      <c r="P61" s="98">
        <f t="shared" si="2"/>
        <v>6</v>
      </c>
      <c r="Q61" s="99" t="s">
        <v>23</v>
      </c>
      <c r="R61" s="118" t="s">
        <v>24</v>
      </c>
      <c r="U61" s="1"/>
    </row>
    <row r="62" s="129" customFormat="1" customHeight="1" spans="1:21">
      <c r="A62" s="140">
        <f t="shared" si="1"/>
        <v>57</v>
      </c>
      <c r="B62" s="59" t="s">
        <v>121</v>
      </c>
      <c r="C62" s="143" t="s">
        <v>21</v>
      </c>
      <c r="D62" s="48" t="s">
        <v>122</v>
      </c>
      <c r="E62" s="118"/>
      <c r="F62" s="59"/>
      <c r="G62" s="99"/>
      <c r="H62" s="99"/>
      <c r="I62" s="144"/>
      <c r="J62" s="142"/>
      <c r="K62" s="59"/>
      <c r="L62" s="143">
        <v>6</v>
      </c>
      <c r="M62" s="99"/>
      <c r="N62" s="99"/>
      <c r="O62" s="99"/>
      <c r="P62" s="98">
        <f t="shared" si="2"/>
        <v>6</v>
      </c>
      <c r="Q62" s="99" t="s">
        <v>23</v>
      </c>
      <c r="R62" s="118" t="s">
        <v>24</v>
      </c>
      <c r="U62" s="1"/>
    </row>
    <row r="63" s="129" customFormat="1" customHeight="1" spans="1:21">
      <c r="A63" s="140">
        <f t="shared" si="1"/>
        <v>58</v>
      </c>
      <c r="B63" s="59" t="s">
        <v>123</v>
      </c>
      <c r="C63" s="143" t="s">
        <v>21</v>
      </c>
      <c r="D63" s="48" t="s">
        <v>124</v>
      </c>
      <c r="E63" s="118"/>
      <c r="F63" s="59"/>
      <c r="G63" s="99"/>
      <c r="H63" s="99"/>
      <c r="I63" s="144"/>
      <c r="J63" s="142"/>
      <c r="K63" s="59"/>
      <c r="L63" s="143">
        <v>8</v>
      </c>
      <c r="M63" s="99"/>
      <c r="N63" s="99"/>
      <c r="O63" s="99"/>
      <c r="P63" s="98">
        <f t="shared" si="2"/>
        <v>8</v>
      </c>
      <c r="Q63" s="99" t="s">
        <v>23</v>
      </c>
      <c r="R63" s="118" t="s">
        <v>24</v>
      </c>
      <c r="U63" s="1"/>
    </row>
    <row r="64" s="129" customFormat="1" customHeight="1" spans="1:21">
      <c r="A64" s="140">
        <f t="shared" si="1"/>
        <v>59</v>
      </c>
      <c r="B64" s="59" t="s">
        <v>125</v>
      </c>
      <c r="C64" s="143" t="s">
        <v>21</v>
      </c>
      <c r="D64" s="48" t="s">
        <v>105</v>
      </c>
      <c r="E64" s="118"/>
      <c r="F64" s="59"/>
      <c r="G64" s="99"/>
      <c r="H64" s="99"/>
      <c r="I64" s="144"/>
      <c r="J64" s="142"/>
      <c r="K64" s="59"/>
      <c r="L64" s="143">
        <v>15</v>
      </c>
      <c r="M64" s="99"/>
      <c r="N64" s="99"/>
      <c r="O64" s="99"/>
      <c r="P64" s="98">
        <f t="shared" si="2"/>
        <v>15</v>
      </c>
      <c r="Q64" s="99" t="s">
        <v>23</v>
      </c>
      <c r="R64" s="118" t="s">
        <v>24</v>
      </c>
      <c r="U64" s="1"/>
    </row>
    <row r="65" s="129" customFormat="1" customHeight="1" spans="1:21">
      <c r="A65" s="140">
        <f t="shared" si="1"/>
        <v>60</v>
      </c>
      <c r="B65" s="59" t="s">
        <v>126</v>
      </c>
      <c r="C65" s="143" t="s">
        <v>28</v>
      </c>
      <c r="D65" s="48" t="s">
        <v>127</v>
      </c>
      <c r="E65" s="118"/>
      <c r="F65" s="59"/>
      <c r="G65" s="99"/>
      <c r="H65" s="99"/>
      <c r="I65" s="144"/>
      <c r="J65" s="142"/>
      <c r="K65" s="59"/>
      <c r="L65" s="143">
        <v>70</v>
      </c>
      <c r="M65" s="99"/>
      <c r="N65" s="99"/>
      <c r="O65" s="99"/>
      <c r="P65" s="98">
        <f t="shared" si="2"/>
        <v>70</v>
      </c>
      <c r="Q65" s="99" t="s">
        <v>23</v>
      </c>
      <c r="R65" s="118" t="s">
        <v>24</v>
      </c>
      <c r="U65" s="1"/>
    </row>
    <row r="66" s="129" customFormat="1" customHeight="1" spans="1:21">
      <c r="A66" s="140">
        <f t="shared" si="1"/>
        <v>61</v>
      </c>
      <c r="B66" s="59" t="s">
        <v>128</v>
      </c>
      <c r="C66" s="143" t="s">
        <v>21</v>
      </c>
      <c r="D66" s="48" t="s">
        <v>129</v>
      </c>
      <c r="E66" s="118"/>
      <c r="F66" s="59"/>
      <c r="G66" s="99"/>
      <c r="H66" s="99"/>
      <c r="I66" s="144"/>
      <c r="J66" s="142"/>
      <c r="K66" s="59"/>
      <c r="L66" s="143">
        <v>6</v>
      </c>
      <c r="M66" s="99"/>
      <c r="N66" s="99"/>
      <c r="O66" s="99"/>
      <c r="P66" s="98">
        <f t="shared" si="2"/>
        <v>6</v>
      </c>
      <c r="Q66" s="99" t="s">
        <v>23</v>
      </c>
      <c r="R66" s="118" t="s">
        <v>24</v>
      </c>
      <c r="U66" s="1"/>
    </row>
    <row r="67" s="129" customFormat="1" customHeight="1" spans="1:21">
      <c r="A67" s="140">
        <f t="shared" si="1"/>
        <v>62</v>
      </c>
      <c r="B67" s="59" t="s">
        <v>101</v>
      </c>
      <c r="C67" s="143" t="s">
        <v>28</v>
      </c>
      <c r="D67" s="151" t="s">
        <v>102</v>
      </c>
      <c r="E67" s="118"/>
      <c r="F67" s="59"/>
      <c r="G67" s="99"/>
      <c r="H67" s="99"/>
      <c r="I67" s="141"/>
      <c r="J67" s="142"/>
      <c r="K67" s="59"/>
      <c r="L67" s="143">
        <v>5</v>
      </c>
      <c r="M67" s="99"/>
      <c r="N67" s="99"/>
      <c r="O67" s="99"/>
      <c r="P67" s="98">
        <f t="shared" si="2"/>
        <v>5</v>
      </c>
      <c r="Q67" s="99" t="s">
        <v>23</v>
      </c>
      <c r="R67" s="118" t="s">
        <v>24</v>
      </c>
      <c r="U67" s="1"/>
    </row>
    <row r="68" s="129" customFormat="1" customHeight="1" spans="1:21">
      <c r="A68" s="140">
        <f t="shared" si="1"/>
        <v>63</v>
      </c>
      <c r="B68" s="59" t="s">
        <v>130</v>
      </c>
      <c r="C68" s="143" t="s">
        <v>131</v>
      </c>
      <c r="D68" s="48" t="s">
        <v>132</v>
      </c>
      <c r="E68" s="104"/>
      <c r="F68" s="59"/>
      <c r="G68" s="99"/>
      <c r="H68" s="99"/>
      <c r="I68" s="141"/>
      <c r="J68" s="142"/>
      <c r="K68" s="59"/>
      <c r="L68" s="143">
        <v>4</v>
      </c>
      <c r="M68" s="99"/>
      <c r="N68" s="99"/>
      <c r="O68" s="99"/>
      <c r="P68" s="98">
        <f t="shared" si="2"/>
        <v>4</v>
      </c>
      <c r="Q68" s="99" t="s">
        <v>23</v>
      </c>
      <c r="R68" s="118" t="s">
        <v>24</v>
      </c>
      <c r="U68" s="1"/>
    </row>
    <row r="69" s="129" customFormat="1" customHeight="1" spans="1:21">
      <c r="A69" s="140">
        <f t="shared" si="1"/>
        <v>64</v>
      </c>
      <c r="B69" s="59" t="s">
        <v>133</v>
      </c>
      <c r="C69" s="143" t="s">
        <v>131</v>
      </c>
      <c r="D69" s="48" t="s">
        <v>134</v>
      </c>
      <c r="E69" s="104"/>
      <c r="F69" s="59"/>
      <c r="G69" s="99"/>
      <c r="H69" s="99"/>
      <c r="I69" s="141"/>
      <c r="J69" s="142"/>
      <c r="K69" s="59"/>
      <c r="L69" s="143">
        <v>4</v>
      </c>
      <c r="M69" s="99"/>
      <c r="N69" s="99"/>
      <c r="O69" s="99"/>
      <c r="P69" s="98">
        <f t="shared" si="2"/>
        <v>4</v>
      </c>
      <c r="Q69" s="99" t="s">
        <v>23</v>
      </c>
      <c r="R69" s="118" t="s">
        <v>24</v>
      </c>
      <c r="U69" s="1"/>
    </row>
    <row r="70" s="129" customFormat="1" customHeight="1" spans="1:21">
      <c r="A70" s="140">
        <f t="shared" si="1"/>
        <v>65</v>
      </c>
      <c r="B70" s="59" t="s">
        <v>135</v>
      </c>
      <c r="C70" s="143" t="s">
        <v>28</v>
      </c>
      <c r="D70" s="48" t="s">
        <v>136</v>
      </c>
      <c r="E70" s="104"/>
      <c r="F70" s="59"/>
      <c r="G70" s="99"/>
      <c r="H70" s="99"/>
      <c r="I70" s="141"/>
      <c r="J70" s="142"/>
      <c r="K70" s="59"/>
      <c r="L70" s="143">
        <v>1</v>
      </c>
      <c r="M70" s="99"/>
      <c r="N70" s="99"/>
      <c r="O70" s="99"/>
      <c r="P70" s="98">
        <f t="shared" si="2"/>
        <v>1</v>
      </c>
      <c r="Q70" s="99" t="s">
        <v>23</v>
      </c>
      <c r="R70" s="118" t="s">
        <v>24</v>
      </c>
      <c r="U70" s="1"/>
    </row>
    <row r="71" s="129" customFormat="1" customHeight="1" spans="1:21">
      <c r="A71" s="140">
        <f t="shared" si="1"/>
        <v>66</v>
      </c>
      <c r="B71" s="59" t="s">
        <v>137</v>
      </c>
      <c r="C71" s="143" t="s">
        <v>131</v>
      </c>
      <c r="D71" s="48" t="s">
        <v>138</v>
      </c>
      <c r="E71" s="104"/>
      <c r="F71" s="59"/>
      <c r="G71" s="99"/>
      <c r="H71" s="99"/>
      <c r="I71" s="141"/>
      <c r="J71" s="142"/>
      <c r="K71" s="59"/>
      <c r="L71" s="143">
        <v>4</v>
      </c>
      <c r="M71" s="99"/>
      <c r="N71" s="99"/>
      <c r="O71" s="99"/>
      <c r="P71" s="98">
        <f t="shared" si="2"/>
        <v>4</v>
      </c>
      <c r="Q71" s="99" t="s">
        <v>23</v>
      </c>
      <c r="R71" s="118" t="s">
        <v>24</v>
      </c>
      <c r="U71" s="1"/>
    </row>
    <row r="72" s="129" customFormat="1" customHeight="1" spans="1:21">
      <c r="A72" s="140">
        <f t="shared" si="1"/>
        <v>67</v>
      </c>
      <c r="B72" s="59" t="s">
        <v>139</v>
      </c>
      <c r="C72" s="143" t="s">
        <v>131</v>
      </c>
      <c r="D72" s="48" t="s">
        <v>140</v>
      </c>
      <c r="E72" s="104"/>
      <c r="F72" s="59"/>
      <c r="G72" s="99"/>
      <c r="H72" s="99"/>
      <c r="I72" s="141"/>
      <c r="J72" s="142"/>
      <c r="K72" s="59"/>
      <c r="L72" s="143">
        <v>4</v>
      </c>
      <c r="M72" s="99"/>
      <c r="N72" s="99"/>
      <c r="O72" s="99"/>
      <c r="P72" s="98">
        <f t="shared" si="2"/>
        <v>4</v>
      </c>
      <c r="Q72" s="99" t="s">
        <v>23</v>
      </c>
      <c r="R72" s="118" t="s">
        <v>24</v>
      </c>
      <c r="U72" s="1"/>
    </row>
    <row r="73" s="129" customFormat="1" customHeight="1" spans="1:21">
      <c r="A73" s="140">
        <f t="shared" si="1"/>
        <v>68</v>
      </c>
      <c r="B73" s="59" t="s">
        <v>141</v>
      </c>
      <c r="C73" s="143" t="s">
        <v>21</v>
      </c>
      <c r="D73" s="48" t="s">
        <v>142</v>
      </c>
      <c r="E73" s="104"/>
      <c r="F73" s="59"/>
      <c r="G73" s="99"/>
      <c r="H73" s="99"/>
      <c r="I73" s="141"/>
      <c r="J73" s="142"/>
      <c r="K73" s="59"/>
      <c r="L73" s="143">
        <v>4</v>
      </c>
      <c r="M73" s="99"/>
      <c r="N73" s="99"/>
      <c r="O73" s="99"/>
      <c r="P73" s="98">
        <f t="shared" si="2"/>
        <v>4</v>
      </c>
      <c r="Q73" s="99" t="s">
        <v>23</v>
      </c>
      <c r="R73" s="118" t="s">
        <v>24</v>
      </c>
      <c r="U73" s="1"/>
    </row>
    <row r="74" s="129" customFormat="1" customHeight="1" spans="1:21">
      <c r="A74" s="140">
        <f t="shared" si="1"/>
        <v>69</v>
      </c>
      <c r="B74" s="59" t="s">
        <v>143</v>
      </c>
      <c r="C74" s="143" t="s">
        <v>28</v>
      </c>
      <c r="D74" s="48" t="s">
        <v>144</v>
      </c>
      <c r="E74" s="104"/>
      <c r="F74" s="59"/>
      <c r="G74" s="99"/>
      <c r="H74" s="99"/>
      <c r="I74" s="141"/>
      <c r="J74" s="142"/>
      <c r="K74" s="59"/>
      <c r="L74" s="143">
        <v>4</v>
      </c>
      <c r="M74" s="99"/>
      <c r="N74" s="99"/>
      <c r="O74" s="99"/>
      <c r="P74" s="98">
        <f t="shared" si="2"/>
        <v>4</v>
      </c>
      <c r="Q74" s="99" t="s">
        <v>23</v>
      </c>
      <c r="R74" s="118" t="s">
        <v>24</v>
      </c>
      <c r="U74" s="1"/>
    </row>
    <row r="75" s="129" customFormat="1" customHeight="1" spans="1:21">
      <c r="A75" s="140">
        <f t="shared" si="1"/>
        <v>70</v>
      </c>
      <c r="B75" s="59" t="s">
        <v>145</v>
      </c>
      <c r="C75" s="143" t="s">
        <v>21</v>
      </c>
      <c r="D75" s="48" t="s">
        <v>146</v>
      </c>
      <c r="E75" s="104"/>
      <c r="F75" s="59"/>
      <c r="G75" s="99"/>
      <c r="H75" s="99"/>
      <c r="I75" s="141"/>
      <c r="J75" s="142"/>
      <c r="K75" s="59"/>
      <c r="L75" s="143">
        <v>2</v>
      </c>
      <c r="M75" s="99"/>
      <c r="N75" s="99"/>
      <c r="O75" s="99"/>
      <c r="P75" s="98">
        <f t="shared" si="2"/>
        <v>2</v>
      </c>
      <c r="Q75" s="99" t="s">
        <v>23</v>
      </c>
      <c r="R75" s="118" t="s">
        <v>24</v>
      </c>
      <c r="U75" s="1"/>
    </row>
    <row r="76" s="129" customFormat="1" customHeight="1" spans="1:21">
      <c r="A76" s="140">
        <f t="shared" si="1"/>
        <v>71</v>
      </c>
      <c r="B76" s="59" t="s">
        <v>147</v>
      </c>
      <c r="C76" s="143" t="s">
        <v>28</v>
      </c>
      <c r="D76" s="48" t="s">
        <v>148</v>
      </c>
      <c r="E76" s="104"/>
      <c r="F76" s="59"/>
      <c r="G76" s="99"/>
      <c r="H76" s="99"/>
      <c r="I76" s="141"/>
      <c r="J76" s="142"/>
      <c r="K76" s="59"/>
      <c r="L76" s="143">
        <v>2</v>
      </c>
      <c r="M76" s="99"/>
      <c r="N76" s="99"/>
      <c r="O76" s="99"/>
      <c r="P76" s="98">
        <f t="shared" si="2"/>
        <v>2</v>
      </c>
      <c r="Q76" s="99" t="s">
        <v>23</v>
      </c>
      <c r="R76" s="118" t="s">
        <v>24</v>
      </c>
      <c r="U76" s="1"/>
    </row>
    <row r="77" s="129" customFormat="1" customHeight="1" spans="1:21">
      <c r="A77" s="140">
        <f t="shared" si="1"/>
        <v>72</v>
      </c>
      <c r="B77" s="59" t="s">
        <v>149</v>
      </c>
      <c r="C77" s="143" t="s">
        <v>21</v>
      </c>
      <c r="D77" s="48" t="s">
        <v>150</v>
      </c>
      <c r="E77" s="104"/>
      <c r="F77" s="59"/>
      <c r="G77" s="99"/>
      <c r="H77" s="99"/>
      <c r="I77" s="141"/>
      <c r="J77" s="142"/>
      <c r="K77" s="59"/>
      <c r="L77" s="143">
        <v>10</v>
      </c>
      <c r="M77" s="99"/>
      <c r="N77" s="99"/>
      <c r="O77" s="99"/>
      <c r="P77" s="98">
        <f t="shared" si="2"/>
        <v>10</v>
      </c>
      <c r="Q77" s="99" t="s">
        <v>23</v>
      </c>
      <c r="R77" s="118" t="s">
        <v>24</v>
      </c>
      <c r="U77" s="1"/>
    </row>
    <row r="78" s="129" customFormat="1" customHeight="1" spans="1:21">
      <c r="A78" s="140">
        <f t="shared" si="1"/>
        <v>73</v>
      </c>
      <c r="B78" s="59" t="s">
        <v>151</v>
      </c>
      <c r="C78" s="143" t="s">
        <v>21</v>
      </c>
      <c r="D78" s="48" t="s">
        <v>146</v>
      </c>
      <c r="E78" s="104"/>
      <c r="F78" s="59"/>
      <c r="G78" s="99"/>
      <c r="H78" s="99"/>
      <c r="I78" s="141"/>
      <c r="J78" s="142"/>
      <c r="K78" s="59"/>
      <c r="L78" s="143">
        <v>4</v>
      </c>
      <c r="M78" s="99"/>
      <c r="N78" s="99"/>
      <c r="O78" s="99"/>
      <c r="P78" s="98">
        <f t="shared" si="2"/>
        <v>4</v>
      </c>
      <c r="Q78" s="99" t="s">
        <v>23</v>
      </c>
      <c r="R78" s="118" t="s">
        <v>24</v>
      </c>
      <c r="U78" s="1"/>
    </row>
    <row r="79" s="129" customFormat="1" customHeight="1" spans="1:21">
      <c r="A79" s="140">
        <f t="shared" si="1"/>
        <v>74</v>
      </c>
      <c r="B79" s="59" t="s">
        <v>152</v>
      </c>
      <c r="C79" s="143" t="s">
        <v>21</v>
      </c>
      <c r="D79" s="48" t="s">
        <v>153</v>
      </c>
      <c r="E79" s="104"/>
      <c r="F79" s="59"/>
      <c r="G79" s="99"/>
      <c r="H79" s="99"/>
      <c r="I79" s="141"/>
      <c r="J79" s="142"/>
      <c r="K79" s="59"/>
      <c r="L79" s="143">
        <v>2</v>
      </c>
      <c r="M79" s="99"/>
      <c r="N79" s="99"/>
      <c r="O79" s="99"/>
      <c r="P79" s="98">
        <f t="shared" si="2"/>
        <v>2</v>
      </c>
      <c r="Q79" s="99" t="s">
        <v>23</v>
      </c>
      <c r="R79" s="118" t="s">
        <v>24</v>
      </c>
      <c r="U79" s="1"/>
    </row>
    <row r="80" s="129" customFormat="1" customHeight="1" spans="1:21">
      <c r="A80" s="140">
        <f t="shared" si="1"/>
        <v>75</v>
      </c>
      <c r="B80" s="59" t="s">
        <v>154</v>
      </c>
      <c r="C80" s="143"/>
      <c r="D80" s="48" t="s">
        <v>155</v>
      </c>
      <c r="E80" s="104"/>
      <c r="F80" s="59"/>
      <c r="G80" s="99"/>
      <c r="H80" s="99"/>
      <c r="I80" s="141"/>
      <c r="J80" s="142"/>
      <c r="K80" s="59"/>
      <c r="L80" s="143">
        <v>2</v>
      </c>
      <c r="M80" s="99"/>
      <c r="N80" s="99"/>
      <c r="O80" s="99"/>
      <c r="P80" s="98">
        <f t="shared" si="2"/>
        <v>2</v>
      </c>
      <c r="Q80" s="99" t="s">
        <v>23</v>
      </c>
      <c r="R80" s="118" t="s">
        <v>24</v>
      </c>
      <c r="U80" s="1"/>
    </row>
    <row r="81" s="129" customFormat="1" customHeight="1" spans="1:21">
      <c r="A81" s="140">
        <f t="shared" si="1"/>
        <v>76</v>
      </c>
      <c r="B81" s="59" t="s">
        <v>156</v>
      </c>
      <c r="C81" s="143" t="s">
        <v>21</v>
      </c>
      <c r="D81" s="48" t="s">
        <v>157</v>
      </c>
      <c r="E81" s="104"/>
      <c r="F81" s="59"/>
      <c r="G81" s="99"/>
      <c r="H81" s="99"/>
      <c r="I81" s="141"/>
      <c r="J81" s="142"/>
      <c r="K81" s="59"/>
      <c r="L81" s="143">
        <v>2</v>
      </c>
      <c r="M81" s="99"/>
      <c r="N81" s="99"/>
      <c r="O81" s="99"/>
      <c r="P81" s="98">
        <f t="shared" si="2"/>
        <v>2</v>
      </c>
      <c r="Q81" s="99" t="s">
        <v>23</v>
      </c>
      <c r="R81" s="118" t="s">
        <v>24</v>
      </c>
      <c r="U81" s="1"/>
    </row>
    <row r="82" s="129" customFormat="1" customHeight="1" spans="1:21">
      <c r="A82" s="140">
        <f t="shared" si="1"/>
        <v>77</v>
      </c>
      <c r="B82" s="59" t="s">
        <v>158</v>
      </c>
      <c r="C82" s="143" t="s">
        <v>21</v>
      </c>
      <c r="D82" s="48" t="s">
        <v>140</v>
      </c>
      <c r="E82" s="104"/>
      <c r="F82" s="59"/>
      <c r="G82" s="99"/>
      <c r="H82" s="99"/>
      <c r="I82" s="141"/>
      <c r="J82" s="142"/>
      <c r="K82" s="59"/>
      <c r="L82" s="143">
        <v>5</v>
      </c>
      <c r="M82" s="99"/>
      <c r="N82" s="99"/>
      <c r="O82" s="99"/>
      <c r="P82" s="98">
        <f t="shared" si="2"/>
        <v>5</v>
      </c>
      <c r="Q82" s="99" t="s">
        <v>23</v>
      </c>
      <c r="R82" s="118" t="s">
        <v>24</v>
      </c>
      <c r="U82" s="1"/>
    </row>
    <row r="83" s="129" customFormat="1" customHeight="1" spans="1:21">
      <c r="A83" s="140">
        <f t="shared" si="1"/>
        <v>78</v>
      </c>
      <c r="B83" s="59" t="s">
        <v>159</v>
      </c>
      <c r="C83" s="143" t="s">
        <v>21</v>
      </c>
      <c r="D83" s="48" t="s">
        <v>146</v>
      </c>
      <c r="E83" s="104"/>
      <c r="F83" s="59"/>
      <c r="G83" s="99"/>
      <c r="H83" s="99"/>
      <c r="I83" s="141"/>
      <c r="J83" s="142"/>
      <c r="K83" s="59"/>
      <c r="L83" s="143">
        <v>4</v>
      </c>
      <c r="M83" s="99"/>
      <c r="N83" s="99"/>
      <c r="O83" s="99"/>
      <c r="P83" s="98">
        <f t="shared" si="2"/>
        <v>4</v>
      </c>
      <c r="Q83" s="99" t="s">
        <v>23</v>
      </c>
      <c r="R83" s="118" t="s">
        <v>24</v>
      </c>
      <c r="U83" s="1"/>
    </row>
    <row r="84" s="129" customFormat="1" customHeight="1" spans="1:21">
      <c r="A84" s="140">
        <f t="shared" si="1"/>
        <v>79</v>
      </c>
      <c r="B84" s="59" t="s">
        <v>133</v>
      </c>
      <c r="C84" s="143" t="s">
        <v>21</v>
      </c>
      <c r="D84" s="48" t="s">
        <v>134</v>
      </c>
      <c r="E84" s="104"/>
      <c r="F84" s="59"/>
      <c r="G84" s="99"/>
      <c r="H84" s="99"/>
      <c r="I84" s="141"/>
      <c r="J84" s="142"/>
      <c r="K84" s="59"/>
      <c r="L84" s="143">
        <v>8</v>
      </c>
      <c r="M84" s="99"/>
      <c r="N84" s="99"/>
      <c r="O84" s="99"/>
      <c r="P84" s="98">
        <f t="shared" si="2"/>
        <v>8</v>
      </c>
      <c r="Q84" s="99" t="s">
        <v>23</v>
      </c>
      <c r="R84" s="118" t="s">
        <v>24</v>
      </c>
      <c r="U84" s="1"/>
    </row>
    <row r="85" s="129" customFormat="1" customHeight="1" spans="1:21">
      <c r="A85" s="140">
        <f t="shared" si="1"/>
        <v>80</v>
      </c>
      <c r="B85" s="59" t="s">
        <v>160</v>
      </c>
      <c r="C85" s="143" t="s">
        <v>21</v>
      </c>
      <c r="D85" s="48" t="s">
        <v>117</v>
      </c>
      <c r="E85" s="104"/>
      <c r="F85" s="59"/>
      <c r="G85" s="99"/>
      <c r="H85" s="99"/>
      <c r="I85" s="141"/>
      <c r="J85" s="142"/>
      <c r="K85" s="59"/>
      <c r="L85" s="143">
        <v>4</v>
      </c>
      <c r="M85" s="99"/>
      <c r="N85" s="99"/>
      <c r="O85" s="99"/>
      <c r="P85" s="98">
        <f t="shared" si="2"/>
        <v>4</v>
      </c>
      <c r="Q85" s="99" t="s">
        <v>23</v>
      </c>
      <c r="R85" s="118" t="s">
        <v>24</v>
      </c>
      <c r="U85" s="1"/>
    </row>
    <row r="86" s="129" customFormat="1" customHeight="1" spans="1:21">
      <c r="A86" s="140">
        <f t="shared" si="1"/>
        <v>81</v>
      </c>
      <c r="B86" s="59" t="s">
        <v>161</v>
      </c>
      <c r="C86" s="143" t="s">
        <v>21</v>
      </c>
      <c r="D86" s="48" t="s">
        <v>162</v>
      </c>
      <c r="E86" s="104"/>
      <c r="F86" s="59"/>
      <c r="G86" s="99"/>
      <c r="H86" s="99"/>
      <c r="I86" s="141"/>
      <c r="J86" s="142"/>
      <c r="K86" s="59"/>
      <c r="L86" s="143">
        <v>2</v>
      </c>
      <c r="M86" s="99"/>
      <c r="N86" s="99"/>
      <c r="O86" s="99"/>
      <c r="P86" s="98">
        <f t="shared" si="2"/>
        <v>2</v>
      </c>
      <c r="Q86" s="99" t="s">
        <v>23</v>
      </c>
      <c r="R86" s="118" t="s">
        <v>24</v>
      </c>
      <c r="U86" s="1"/>
    </row>
    <row r="87" s="129" customFormat="1" customHeight="1" spans="1:21">
      <c r="A87" s="140">
        <f t="shared" si="1"/>
        <v>82</v>
      </c>
      <c r="B87" s="59" t="s">
        <v>163</v>
      </c>
      <c r="C87" s="143" t="s">
        <v>21</v>
      </c>
      <c r="D87" s="48" t="s">
        <v>164</v>
      </c>
      <c r="E87" s="57"/>
      <c r="F87" s="59"/>
      <c r="G87" s="99"/>
      <c r="H87" s="99"/>
      <c r="I87" s="141"/>
      <c r="J87" s="142"/>
      <c r="K87" s="59"/>
      <c r="L87" s="143">
        <v>10</v>
      </c>
      <c r="M87" s="99"/>
      <c r="N87" s="99"/>
      <c r="O87" s="99"/>
      <c r="P87" s="98">
        <f t="shared" si="2"/>
        <v>10</v>
      </c>
      <c r="Q87" s="99" t="s">
        <v>23</v>
      </c>
      <c r="R87" s="118" t="s">
        <v>24</v>
      </c>
      <c r="U87" s="1"/>
    </row>
    <row r="88" s="129" customFormat="1" customHeight="1" spans="1:21">
      <c r="A88" s="140">
        <f t="shared" si="1"/>
        <v>83</v>
      </c>
      <c r="B88" s="59" t="s">
        <v>165</v>
      </c>
      <c r="C88" s="143" t="s">
        <v>21</v>
      </c>
      <c r="D88" s="59" t="s">
        <v>166</v>
      </c>
      <c r="E88" s="57"/>
      <c r="F88" s="59"/>
      <c r="G88" s="99"/>
      <c r="H88" s="99"/>
      <c r="I88" s="141"/>
      <c r="J88" s="142"/>
      <c r="K88" s="59"/>
      <c r="L88" s="143">
        <v>6</v>
      </c>
      <c r="M88" s="99"/>
      <c r="N88" s="99"/>
      <c r="O88" s="99"/>
      <c r="P88" s="98">
        <f t="shared" si="2"/>
        <v>6</v>
      </c>
      <c r="Q88" s="99" t="s">
        <v>23</v>
      </c>
      <c r="R88" s="118" t="s">
        <v>24</v>
      </c>
      <c r="U88" s="1"/>
    </row>
    <row r="89" s="129" customFormat="1" customHeight="1" spans="1:21">
      <c r="A89" s="140">
        <f t="shared" si="1"/>
        <v>84</v>
      </c>
      <c r="B89" s="59" t="s">
        <v>167</v>
      </c>
      <c r="C89" s="143" t="s">
        <v>21</v>
      </c>
      <c r="D89" s="59" t="s">
        <v>168</v>
      </c>
      <c r="E89" s="57"/>
      <c r="F89" s="59"/>
      <c r="G89" s="99"/>
      <c r="H89" s="99"/>
      <c r="I89" s="141"/>
      <c r="J89" s="142"/>
      <c r="K89" s="59"/>
      <c r="L89" s="143">
        <v>4</v>
      </c>
      <c r="M89" s="99"/>
      <c r="N89" s="99"/>
      <c r="O89" s="99"/>
      <c r="P89" s="98">
        <f t="shared" si="2"/>
        <v>4</v>
      </c>
      <c r="Q89" s="99" t="s">
        <v>23</v>
      </c>
      <c r="R89" s="118" t="s">
        <v>24</v>
      </c>
      <c r="U89" s="1"/>
    </row>
    <row r="90" s="129" customFormat="1" customHeight="1" spans="1:21">
      <c r="A90" s="140">
        <f t="shared" si="1"/>
        <v>85</v>
      </c>
      <c r="B90" s="59" t="s">
        <v>169</v>
      </c>
      <c r="C90" s="143" t="s">
        <v>21</v>
      </c>
      <c r="D90" s="59" t="s">
        <v>170</v>
      </c>
      <c r="E90" s="57"/>
      <c r="F90" s="59"/>
      <c r="G90" s="99"/>
      <c r="H90" s="99"/>
      <c r="I90" s="141"/>
      <c r="J90" s="142"/>
      <c r="K90" s="59"/>
      <c r="L90" s="143">
        <v>12</v>
      </c>
      <c r="M90" s="99"/>
      <c r="N90" s="99"/>
      <c r="O90" s="99"/>
      <c r="P90" s="98">
        <f t="shared" si="2"/>
        <v>12</v>
      </c>
      <c r="Q90" s="99" t="s">
        <v>23</v>
      </c>
      <c r="R90" s="118" t="s">
        <v>24</v>
      </c>
      <c r="U90" s="1"/>
    </row>
    <row r="91" s="129" customFormat="1" customHeight="1" spans="1:21">
      <c r="A91" s="140">
        <f t="shared" si="1"/>
        <v>86</v>
      </c>
      <c r="B91" s="59" t="s">
        <v>171</v>
      </c>
      <c r="C91" s="143" t="s">
        <v>172</v>
      </c>
      <c r="D91" s="59" t="s">
        <v>173</v>
      </c>
      <c r="E91" s="57"/>
      <c r="F91" s="59"/>
      <c r="G91" s="143"/>
      <c r="H91" s="99"/>
      <c r="I91" s="141"/>
      <c r="J91" s="142"/>
      <c r="K91" s="59"/>
      <c r="L91" s="143">
        <v>1</v>
      </c>
      <c r="M91" s="99"/>
      <c r="N91" s="99"/>
      <c r="O91" s="99"/>
      <c r="P91" s="98">
        <f t="shared" si="2"/>
        <v>1</v>
      </c>
      <c r="Q91" s="99" t="s">
        <v>174</v>
      </c>
      <c r="R91" s="118" t="s">
        <v>24</v>
      </c>
      <c r="U91" s="1"/>
    </row>
    <row r="92" s="129" customFormat="1" customHeight="1" spans="1:21">
      <c r="A92" s="140">
        <f t="shared" si="1"/>
        <v>87</v>
      </c>
      <c r="B92" s="59" t="s">
        <v>175</v>
      </c>
      <c r="C92" s="143" t="s">
        <v>21</v>
      </c>
      <c r="D92" s="59" t="s">
        <v>176</v>
      </c>
      <c r="E92" s="57"/>
      <c r="F92" s="59"/>
      <c r="G92" s="143"/>
      <c r="H92" s="99"/>
      <c r="I92" s="141"/>
      <c r="J92" s="142"/>
      <c r="K92" s="59"/>
      <c r="L92" s="143">
        <v>16</v>
      </c>
      <c r="M92" s="99"/>
      <c r="N92" s="99"/>
      <c r="O92" s="99"/>
      <c r="P92" s="98">
        <f t="shared" si="2"/>
        <v>16</v>
      </c>
      <c r="Q92" s="99" t="s">
        <v>174</v>
      </c>
      <c r="R92" s="118" t="s">
        <v>24</v>
      </c>
      <c r="U92" s="1"/>
    </row>
    <row r="93" s="129" customFormat="1" customHeight="1" spans="1:21">
      <c r="A93" s="140">
        <f t="shared" si="1"/>
        <v>88</v>
      </c>
      <c r="B93" s="59" t="s">
        <v>177</v>
      </c>
      <c r="C93" s="143" t="s">
        <v>21</v>
      </c>
      <c r="D93" s="59" t="s">
        <v>178</v>
      </c>
      <c r="E93" s="118"/>
      <c r="F93" s="59"/>
      <c r="G93" s="143"/>
      <c r="H93" s="99"/>
      <c r="I93" s="141"/>
      <c r="J93" s="142"/>
      <c r="K93" s="59"/>
      <c r="L93" s="143">
        <v>16</v>
      </c>
      <c r="M93" s="99"/>
      <c r="N93" s="99"/>
      <c r="O93" s="99"/>
      <c r="P93" s="98">
        <f t="shared" si="2"/>
        <v>16</v>
      </c>
      <c r="Q93" s="99" t="s">
        <v>174</v>
      </c>
      <c r="R93" s="118" t="s">
        <v>24</v>
      </c>
      <c r="U93" s="1"/>
    </row>
    <row r="94" s="129" customFormat="1" customHeight="1" spans="1:21">
      <c r="A94" s="140">
        <f t="shared" ref="A94:A103" si="3">ROW()-5</f>
        <v>89</v>
      </c>
      <c r="B94" s="57" t="s">
        <v>179</v>
      </c>
      <c r="C94" s="57" t="s">
        <v>21</v>
      </c>
      <c r="D94" s="57" t="s">
        <v>180</v>
      </c>
      <c r="E94" s="118"/>
      <c r="F94" s="57"/>
      <c r="G94" s="101"/>
      <c r="H94" s="99"/>
      <c r="I94" s="156"/>
      <c r="J94" s="150"/>
      <c r="K94" s="57"/>
      <c r="L94" s="101"/>
      <c r="M94" s="99"/>
      <c r="N94" s="99"/>
      <c r="O94" s="99"/>
      <c r="P94" s="98">
        <v>8</v>
      </c>
      <c r="Q94" s="99"/>
      <c r="R94" s="118"/>
      <c r="U94" s="1"/>
    </row>
    <row r="95" s="129" customFormat="1" customHeight="1" spans="1:21">
      <c r="A95" s="140">
        <f t="shared" si="3"/>
        <v>90</v>
      </c>
      <c r="B95" s="57" t="s">
        <v>181</v>
      </c>
      <c r="C95" s="57" t="s">
        <v>172</v>
      </c>
      <c r="D95" s="57" t="s">
        <v>182</v>
      </c>
      <c r="E95" s="118"/>
      <c r="F95" s="57"/>
      <c r="G95" s="101"/>
      <c r="H95" s="99"/>
      <c r="I95" s="156"/>
      <c r="J95" s="150"/>
      <c r="K95" s="57"/>
      <c r="L95" s="101"/>
      <c r="M95" s="99"/>
      <c r="N95" s="99"/>
      <c r="O95" s="99"/>
      <c r="P95" s="98">
        <v>8</v>
      </c>
      <c r="Q95" s="99"/>
      <c r="R95" s="118"/>
      <c r="U95" s="1"/>
    </row>
    <row r="96" s="129" customFormat="1" customHeight="1" spans="1:21">
      <c r="A96" s="140">
        <f t="shared" si="3"/>
        <v>91</v>
      </c>
      <c r="B96" s="57" t="s">
        <v>183</v>
      </c>
      <c r="C96" s="57" t="s">
        <v>21</v>
      </c>
      <c r="D96" s="57" t="s">
        <v>184</v>
      </c>
      <c r="E96" s="118"/>
      <c r="F96" s="57"/>
      <c r="G96" s="101"/>
      <c r="H96" s="99"/>
      <c r="I96" s="156"/>
      <c r="J96" s="150"/>
      <c r="K96" s="57"/>
      <c r="L96" s="101"/>
      <c r="M96" s="99"/>
      <c r="N96" s="99"/>
      <c r="O96" s="99"/>
      <c r="P96" s="98">
        <v>10</v>
      </c>
      <c r="Q96" s="99"/>
      <c r="R96" s="118"/>
      <c r="U96" s="1"/>
    </row>
    <row r="97" s="129" customFormat="1" customHeight="1" spans="1:21">
      <c r="A97" s="140">
        <f t="shared" si="3"/>
        <v>92</v>
      </c>
      <c r="B97" s="57" t="s">
        <v>185</v>
      </c>
      <c r="C97" s="57" t="s">
        <v>21</v>
      </c>
      <c r="D97" s="57" t="s">
        <v>186</v>
      </c>
      <c r="E97" s="118"/>
      <c r="F97" s="57"/>
      <c r="G97" s="101"/>
      <c r="H97" s="99"/>
      <c r="I97" s="156"/>
      <c r="J97" s="150"/>
      <c r="K97" s="57"/>
      <c r="L97" s="101"/>
      <c r="M97" s="99"/>
      <c r="N97" s="99"/>
      <c r="O97" s="99"/>
      <c r="P97" s="98">
        <v>3</v>
      </c>
      <c r="Q97" s="99"/>
      <c r="R97" s="118"/>
      <c r="U97" s="1"/>
    </row>
    <row r="98" s="129" customFormat="1" customHeight="1" spans="1:21">
      <c r="A98" s="140">
        <f t="shared" si="3"/>
        <v>93</v>
      </c>
      <c r="B98" s="57" t="s">
        <v>187</v>
      </c>
      <c r="C98" s="57" t="s">
        <v>21</v>
      </c>
      <c r="D98" s="57" t="s">
        <v>186</v>
      </c>
      <c r="E98" s="118"/>
      <c r="F98" s="57"/>
      <c r="G98" s="101"/>
      <c r="H98" s="99"/>
      <c r="I98" s="156"/>
      <c r="J98" s="150"/>
      <c r="K98" s="57"/>
      <c r="L98" s="101"/>
      <c r="M98" s="99"/>
      <c r="N98" s="99"/>
      <c r="O98" s="99"/>
      <c r="P98" s="98">
        <v>3</v>
      </c>
      <c r="Q98" s="99"/>
      <c r="R98" s="118"/>
      <c r="U98" s="1"/>
    </row>
    <row r="99" s="129" customFormat="1" customHeight="1" spans="1:21">
      <c r="A99" s="140">
        <f t="shared" si="3"/>
        <v>94</v>
      </c>
      <c r="B99" s="57" t="s">
        <v>188</v>
      </c>
      <c r="C99" s="57" t="s">
        <v>21</v>
      </c>
      <c r="D99" s="57" t="s">
        <v>186</v>
      </c>
      <c r="E99" s="118"/>
      <c r="F99" s="57"/>
      <c r="G99" s="101"/>
      <c r="H99" s="99"/>
      <c r="I99" s="156"/>
      <c r="J99" s="150"/>
      <c r="K99" s="57"/>
      <c r="L99" s="101"/>
      <c r="M99" s="99"/>
      <c r="N99" s="99"/>
      <c r="O99" s="99"/>
      <c r="P99" s="98">
        <v>3</v>
      </c>
      <c r="Q99" s="99"/>
      <c r="R99" s="118"/>
      <c r="U99" s="1"/>
    </row>
    <row r="100" s="129" customFormat="1" customHeight="1" spans="1:21">
      <c r="A100" s="140">
        <f t="shared" si="3"/>
        <v>95</v>
      </c>
      <c r="B100" s="57" t="s">
        <v>189</v>
      </c>
      <c r="C100" s="57" t="s">
        <v>21</v>
      </c>
      <c r="D100" s="57" t="s">
        <v>190</v>
      </c>
      <c r="E100" s="118"/>
      <c r="F100" s="57"/>
      <c r="G100" s="101"/>
      <c r="H100" s="99"/>
      <c r="I100" s="156"/>
      <c r="J100" s="150"/>
      <c r="K100" s="57"/>
      <c r="L100" s="101"/>
      <c r="M100" s="99"/>
      <c r="N100" s="99"/>
      <c r="O100" s="99"/>
      <c r="P100" s="98">
        <v>3</v>
      </c>
      <c r="Q100" s="99"/>
      <c r="R100" s="118"/>
      <c r="U100" s="1"/>
    </row>
    <row r="101" s="129" customFormat="1" customHeight="1" spans="1:21">
      <c r="A101" s="140">
        <f t="shared" si="3"/>
        <v>96</v>
      </c>
      <c r="B101" s="57" t="s">
        <v>191</v>
      </c>
      <c r="C101" s="57" t="s">
        <v>21</v>
      </c>
      <c r="D101" s="57" t="s">
        <v>190</v>
      </c>
      <c r="E101" s="118"/>
      <c r="F101" s="57"/>
      <c r="G101" s="101"/>
      <c r="H101" s="99"/>
      <c r="I101" s="156"/>
      <c r="J101" s="150"/>
      <c r="K101" s="57"/>
      <c r="L101" s="101"/>
      <c r="M101" s="99"/>
      <c r="N101" s="99"/>
      <c r="O101" s="99"/>
      <c r="P101" s="98">
        <v>3</v>
      </c>
      <c r="Q101" s="99"/>
      <c r="R101" s="118"/>
      <c r="U101" s="1"/>
    </row>
    <row r="102" s="129" customFormat="1" customHeight="1" spans="1:21">
      <c r="A102" s="140">
        <f t="shared" si="3"/>
        <v>97</v>
      </c>
      <c r="B102" s="57" t="s">
        <v>192</v>
      </c>
      <c r="C102" s="57" t="s">
        <v>21</v>
      </c>
      <c r="D102" s="57" t="s">
        <v>190</v>
      </c>
      <c r="E102" s="118"/>
      <c r="F102" s="57"/>
      <c r="G102" s="101"/>
      <c r="H102" s="99"/>
      <c r="I102" s="156"/>
      <c r="J102" s="150"/>
      <c r="K102" s="57"/>
      <c r="L102" s="101"/>
      <c r="M102" s="99"/>
      <c r="N102" s="99"/>
      <c r="O102" s="99"/>
      <c r="P102" s="98">
        <v>3</v>
      </c>
      <c r="Q102" s="99"/>
      <c r="R102" s="118"/>
      <c r="U102" s="1"/>
    </row>
    <row r="103" s="129" customFormat="1" customHeight="1" spans="1:21">
      <c r="A103" s="140">
        <f t="shared" si="3"/>
        <v>98</v>
      </c>
      <c r="B103" s="57" t="s">
        <v>193</v>
      </c>
      <c r="C103" s="57" t="s">
        <v>21</v>
      </c>
      <c r="D103" s="57" t="s">
        <v>186</v>
      </c>
      <c r="E103" s="118"/>
      <c r="F103" s="57"/>
      <c r="G103" s="101"/>
      <c r="H103" s="99"/>
      <c r="I103" s="156"/>
      <c r="J103" s="150"/>
      <c r="K103" s="57"/>
      <c r="L103" s="101"/>
      <c r="M103" s="99"/>
      <c r="N103" s="99"/>
      <c r="O103" s="99"/>
      <c r="P103" s="98">
        <v>3</v>
      </c>
      <c r="Q103" s="99"/>
      <c r="R103" s="118"/>
      <c r="U103" s="1"/>
    </row>
    <row r="104" s="129" customFormat="1" customHeight="1" spans="1:21">
      <c r="A104" s="140">
        <f t="shared" ref="A104:A113" si="4">ROW()-5</f>
        <v>99</v>
      </c>
      <c r="B104" s="57" t="s">
        <v>194</v>
      </c>
      <c r="C104" s="57" t="s">
        <v>21</v>
      </c>
      <c r="D104" s="57" t="s">
        <v>186</v>
      </c>
      <c r="E104" s="118"/>
      <c r="F104" s="57"/>
      <c r="G104" s="101"/>
      <c r="H104" s="99"/>
      <c r="I104" s="156"/>
      <c r="J104" s="150"/>
      <c r="K104" s="57"/>
      <c r="L104" s="101"/>
      <c r="M104" s="99"/>
      <c r="N104" s="99"/>
      <c r="O104" s="99"/>
      <c r="P104" s="98">
        <v>3</v>
      </c>
      <c r="Q104" s="99"/>
      <c r="R104" s="118"/>
      <c r="U104" s="1"/>
    </row>
    <row r="105" s="129" customFormat="1" customHeight="1" spans="1:21">
      <c r="A105" s="140">
        <f t="shared" si="4"/>
        <v>100</v>
      </c>
      <c r="B105" s="57" t="s">
        <v>195</v>
      </c>
      <c r="C105" s="57" t="s">
        <v>21</v>
      </c>
      <c r="D105" s="57" t="s">
        <v>190</v>
      </c>
      <c r="E105" s="118"/>
      <c r="F105" s="57"/>
      <c r="G105" s="101"/>
      <c r="H105" s="99"/>
      <c r="I105" s="156"/>
      <c r="J105" s="150"/>
      <c r="K105" s="57"/>
      <c r="L105" s="101"/>
      <c r="M105" s="99"/>
      <c r="N105" s="99"/>
      <c r="O105" s="99"/>
      <c r="P105" s="98">
        <v>6</v>
      </c>
      <c r="Q105" s="99"/>
      <c r="R105" s="118"/>
      <c r="U105" s="1"/>
    </row>
    <row r="106" s="129" customFormat="1" customHeight="1" spans="1:21">
      <c r="A106" s="140">
        <f t="shared" si="4"/>
        <v>101</v>
      </c>
      <c r="B106" s="57" t="s">
        <v>196</v>
      </c>
      <c r="C106" s="57" t="s">
        <v>21</v>
      </c>
      <c r="D106" s="57" t="s">
        <v>190</v>
      </c>
      <c r="E106" s="118"/>
      <c r="F106" s="57"/>
      <c r="G106" s="101"/>
      <c r="H106" s="99"/>
      <c r="I106" s="156"/>
      <c r="J106" s="150"/>
      <c r="K106" s="57"/>
      <c r="L106" s="101"/>
      <c r="M106" s="99"/>
      <c r="N106" s="99"/>
      <c r="O106" s="99"/>
      <c r="P106" s="98">
        <v>6</v>
      </c>
      <c r="Q106" s="99"/>
      <c r="R106" s="118"/>
      <c r="U106" s="1"/>
    </row>
    <row r="107" s="129" customFormat="1" customHeight="1" spans="1:21">
      <c r="A107" s="140">
        <f t="shared" si="4"/>
        <v>102</v>
      </c>
      <c r="B107" s="57" t="s">
        <v>197</v>
      </c>
      <c r="C107" s="57" t="s">
        <v>21</v>
      </c>
      <c r="D107" s="57" t="s">
        <v>198</v>
      </c>
      <c r="E107" s="118"/>
      <c r="F107" s="57"/>
      <c r="G107" s="101"/>
      <c r="H107" s="99"/>
      <c r="I107" s="156"/>
      <c r="J107" s="150"/>
      <c r="K107" s="57"/>
      <c r="L107" s="101"/>
      <c r="M107" s="99"/>
      <c r="N107" s="99"/>
      <c r="O107" s="99"/>
      <c r="P107" s="98">
        <v>2</v>
      </c>
      <c r="Q107" s="99"/>
      <c r="R107" s="118"/>
      <c r="U107" s="1"/>
    </row>
    <row r="108" s="129" customFormat="1" customHeight="1" spans="1:21">
      <c r="A108" s="140">
        <f t="shared" si="4"/>
        <v>103</v>
      </c>
      <c r="B108" s="57" t="s">
        <v>199</v>
      </c>
      <c r="C108" s="57" t="s">
        <v>21</v>
      </c>
      <c r="D108" s="57" t="s">
        <v>200</v>
      </c>
      <c r="E108" s="118"/>
      <c r="F108" s="57"/>
      <c r="G108" s="101"/>
      <c r="H108" s="99"/>
      <c r="I108" s="156"/>
      <c r="J108" s="150"/>
      <c r="K108" s="57"/>
      <c r="L108" s="101"/>
      <c r="M108" s="99"/>
      <c r="N108" s="99"/>
      <c r="O108" s="99"/>
      <c r="P108" s="98">
        <v>2</v>
      </c>
      <c r="Q108" s="99"/>
      <c r="R108" s="118"/>
      <c r="U108" s="1"/>
    </row>
    <row r="109" s="129" customFormat="1" customHeight="1" spans="1:21">
      <c r="A109" s="140">
        <f t="shared" si="4"/>
        <v>104</v>
      </c>
      <c r="B109" s="57" t="s">
        <v>201</v>
      </c>
      <c r="C109" s="57" t="s">
        <v>21</v>
      </c>
      <c r="D109" s="57" t="s">
        <v>202</v>
      </c>
      <c r="E109" s="118"/>
      <c r="F109" s="57"/>
      <c r="G109" s="101"/>
      <c r="H109" s="99"/>
      <c r="I109" s="156"/>
      <c r="J109" s="150"/>
      <c r="K109" s="57"/>
      <c r="L109" s="101"/>
      <c r="M109" s="99"/>
      <c r="N109" s="99"/>
      <c r="O109" s="99"/>
      <c r="P109" s="98">
        <v>2</v>
      </c>
      <c r="Q109" s="99"/>
      <c r="R109" s="118"/>
      <c r="U109" s="1"/>
    </row>
    <row r="110" s="129" customFormat="1" customHeight="1" spans="1:21">
      <c r="A110" s="140">
        <f t="shared" si="4"/>
        <v>105</v>
      </c>
      <c r="B110" s="57" t="s">
        <v>203</v>
      </c>
      <c r="C110" s="57" t="s">
        <v>21</v>
      </c>
      <c r="D110" s="57" t="s">
        <v>204</v>
      </c>
      <c r="E110" s="118"/>
      <c r="F110" s="57"/>
      <c r="G110" s="101"/>
      <c r="H110" s="99"/>
      <c r="I110" s="156"/>
      <c r="J110" s="150"/>
      <c r="K110" s="57"/>
      <c r="L110" s="101"/>
      <c r="M110" s="99"/>
      <c r="N110" s="99"/>
      <c r="O110" s="99"/>
      <c r="P110" s="98">
        <v>8</v>
      </c>
      <c r="Q110" s="99"/>
      <c r="R110" s="118"/>
      <c r="U110" s="1"/>
    </row>
    <row r="111" s="129" customFormat="1" customHeight="1" spans="1:21">
      <c r="A111" s="140">
        <f t="shared" si="4"/>
        <v>106</v>
      </c>
      <c r="B111" s="57" t="s">
        <v>205</v>
      </c>
      <c r="C111" s="57" t="s">
        <v>172</v>
      </c>
      <c r="D111" s="57" t="s">
        <v>206</v>
      </c>
      <c r="E111" s="118"/>
      <c r="F111" s="57"/>
      <c r="G111" s="101"/>
      <c r="H111" s="99"/>
      <c r="I111" s="156"/>
      <c r="J111" s="150"/>
      <c r="K111" s="57"/>
      <c r="L111" s="101"/>
      <c r="M111" s="99"/>
      <c r="N111" s="99"/>
      <c r="O111" s="99"/>
      <c r="P111" s="98" t="s">
        <v>207</v>
      </c>
      <c r="Q111" s="99"/>
      <c r="R111" s="118"/>
      <c r="U111" s="1"/>
    </row>
    <row r="112" s="129" customFormat="1" customHeight="1" spans="1:21">
      <c r="A112" s="140">
        <f t="shared" si="4"/>
        <v>107</v>
      </c>
      <c r="B112" s="57" t="s">
        <v>208</v>
      </c>
      <c r="C112" s="57" t="s">
        <v>21</v>
      </c>
      <c r="D112" s="57" t="s">
        <v>209</v>
      </c>
      <c r="E112" s="118"/>
      <c r="F112" s="57"/>
      <c r="G112" s="101"/>
      <c r="H112" s="99"/>
      <c r="I112" s="156"/>
      <c r="J112" s="150"/>
      <c r="K112" s="57"/>
      <c r="L112" s="101"/>
      <c r="M112" s="99"/>
      <c r="N112" s="99"/>
      <c r="O112" s="99"/>
      <c r="P112" s="98">
        <v>8</v>
      </c>
      <c r="Q112" s="99"/>
      <c r="R112" s="118"/>
      <c r="U112" s="1"/>
    </row>
    <row r="113" s="129" customFormat="1" customHeight="1" spans="1:21">
      <c r="A113" s="140">
        <f t="shared" si="4"/>
        <v>108</v>
      </c>
      <c r="B113" s="57" t="s">
        <v>210</v>
      </c>
      <c r="C113" s="57" t="s">
        <v>21</v>
      </c>
      <c r="D113" s="57" t="s">
        <v>211</v>
      </c>
      <c r="E113" s="118"/>
      <c r="F113" s="57"/>
      <c r="G113" s="101"/>
      <c r="H113" s="99"/>
      <c r="I113" s="156"/>
      <c r="J113" s="150"/>
      <c r="K113" s="57"/>
      <c r="L113" s="101"/>
      <c r="M113" s="99"/>
      <c r="N113" s="99"/>
      <c r="O113" s="99"/>
      <c r="P113" s="98">
        <v>120</v>
      </c>
      <c r="Q113" s="99"/>
      <c r="R113" s="118"/>
      <c r="U113" s="1"/>
    </row>
    <row r="114" s="129" customFormat="1" customHeight="1" spans="1:21">
      <c r="A114" s="140">
        <f t="shared" ref="A114:A123" si="5">ROW()-5</f>
        <v>109</v>
      </c>
      <c r="B114" s="57" t="s">
        <v>212</v>
      </c>
      <c r="C114" s="57" t="s">
        <v>131</v>
      </c>
      <c r="D114" s="57" t="s">
        <v>213</v>
      </c>
      <c r="E114" s="118"/>
      <c r="F114" s="57"/>
      <c r="G114" s="101"/>
      <c r="H114" s="99"/>
      <c r="I114" s="156"/>
      <c r="J114" s="150"/>
      <c r="K114" s="57"/>
      <c r="L114" s="101"/>
      <c r="M114" s="99"/>
      <c r="N114" s="99"/>
      <c r="O114" s="99"/>
      <c r="P114" s="98">
        <v>8</v>
      </c>
      <c r="Q114" s="99"/>
      <c r="R114" s="118"/>
      <c r="U114" s="1"/>
    </row>
    <row r="115" s="129" customFormat="1" customHeight="1" spans="1:21">
      <c r="A115" s="140">
        <f t="shared" si="5"/>
        <v>110</v>
      </c>
      <c r="B115" s="57" t="s">
        <v>214</v>
      </c>
      <c r="C115" s="57" t="s">
        <v>21</v>
      </c>
      <c r="D115" s="57" t="s">
        <v>215</v>
      </c>
      <c r="E115" s="118"/>
      <c r="F115" s="57"/>
      <c r="G115" s="101"/>
      <c r="H115" s="99"/>
      <c r="I115" s="156"/>
      <c r="J115" s="150"/>
      <c r="K115" s="57"/>
      <c r="L115" s="101"/>
      <c r="M115" s="99"/>
      <c r="N115" s="99"/>
      <c r="O115" s="99"/>
      <c r="P115" s="98">
        <v>12</v>
      </c>
      <c r="Q115" s="99"/>
      <c r="R115" s="118"/>
      <c r="U115" s="1"/>
    </row>
    <row r="116" s="129" customFormat="1" customHeight="1" spans="1:21">
      <c r="A116" s="140">
        <f t="shared" si="5"/>
        <v>111</v>
      </c>
      <c r="B116" s="57" t="s">
        <v>216</v>
      </c>
      <c r="C116" s="57" t="s">
        <v>21</v>
      </c>
      <c r="D116" s="57" t="s">
        <v>217</v>
      </c>
      <c r="E116" s="118"/>
      <c r="F116" s="57"/>
      <c r="G116" s="101"/>
      <c r="H116" s="99"/>
      <c r="I116" s="156"/>
      <c r="J116" s="150"/>
      <c r="K116" s="57"/>
      <c r="L116" s="101"/>
      <c r="M116" s="99"/>
      <c r="N116" s="99"/>
      <c r="O116" s="99"/>
      <c r="P116" s="98">
        <v>24</v>
      </c>
      <c r="Q116" s="99"/>
      <c r="R116" s="118"/>
      <c r="U116" s="1"/>
    </row>
    <row r="117" s="129" customFormat="1" customHeight="1" spans="1:21">
      <c r="A117" s="140">
        <f t="shared" si="5"/>
        <v>112</v>
      </c>
      <c r="B117" s="57" t="s">
        <v>218</v>
      </c>
      <c r="C117" s="57" t="s">
        <v>21</v>
      </c>
      <c r="D117" s="57" t="s">
        <v>219</v>
      </c>
      <c r="E117" s="118"/>
      <c r="F117" s="57"/>
      <c r="G117" s="101"/>
      <c r="H117" s="99"/>
      <c r="I117" s="156"/>
      <c r="J117" s="150"/>
      <c r="K117" s="57"/>
      <c r="L117" s="101"/>
      <c r="M117" s="99"/>
      <c r="N117" s="99"/>
      <c r="O117" s="99"/>
      <c r="P117" s="98">
        <v>12</v>
      </c>
      <c r="Q117" s="99"/>
      <c r="R117" s="118"/>
      <c r="U117" s="1"/>
    </row>
    <row r="118" s="129" customFormat="1" customHeight="1" spans="1:21">
      <c r="A118" s="140">
        <f t="shared" si="5"/>
        <v>113</v>
      </c>
      <c r="B118" s="57" t="s">
        <v>220</v>
      </c>
      <c r="C118" s="57" t="s">
        <v>21</v>
      </c>
      <c r="D118" s="57" t="s">
        <v>221</v>
      </c>
      <c r="E118" s="118"/>
      <c r="F118" s="57"/>
      <c r="G118" s="101"/>
      <c r="H118" s="99"/>
      <c r="I118" s="156"/>
      <c r="J118" s="150"/>
      <c r="K118" s="57"/>
      <c r="L118" s="101"/>
      <c r="M118" s="99"/>
      <c r="N118" s="99"/>
      <c r="O118" s="99"/>
      <c r="P118" s="98">
        <v>12</v>
      </c>
      <c r="Q118" s="99"/>
      <c r="R118" s="118"/>
      <c r="U118" s="1"/>
    </row>
    <row r="119" s="129" customFormat="1" customHeight="1" spans="1:21">
      <c r="A119" s="140">
        <f t="shared" si="5"/>
        <v>114</v>
      </c>
      <c r="B119" s="57" t="s">
        <v>222</v>
      </c>
      <c r="C119" s="57" t="s">
        <v>21</v>
      </c>
      <c r="D119" s="57" t="s">
        <v>223</v>
      </c>
      <c r="E119" s="118"/>
      <c r="F119" s="57"/>
      <c r="G119" s="101"/>
      <c r="H119" s="99"/>
      <c r="I119" s="156"/>
      <c r="J119" s="150"/>
      <c r="K119" s="57"/>
      <c r="L119" s="101"/>
      <c r="M119" s="99"/>
      <c r="N119" s="99"/>
      <c r="O119" s="99"/>
      <c r="P119" s="98">
        <v>12</v>
      </c>
      <c r="Q119" s="99"/>
      <c r="R119" s="118"/>
      <c r="U119" s="1"/>
    </row>
    <row r="120" s="129" customFormat="1" customHeight="1" spans="1:21">
      <c r="A120" s="140">
        <f t="shared" si="5"/>
        <v>115</v>
      </c>
      <c r="B120" s="57" t="s">
        <v>224</v>
      </c>
      <c r="C120" s="57" t="s">
        <v>21</v>
      </c>
      <c r="D120" s="57" t="s">
        <v>225</v>
      </c>
      <c r="E120" s="118"/>
      <c r="F120" s="57"/>
      <c r="G120" s="101"/>
      <c r="H120" s="99"/>
      <c r="I120" s="156"/>
      <c r="J120" s="150"/>
      <c r="K120" s="57"/>
      <c r="L120" s="101"/>
      <c r="M120" s="99"/>
      <c r="N120" s="99"/>
      <c r="O120" s="99"/>
      <c r="P120" s="98" t="s">
        <v>226</v>
      </c>
      <c r="Q120" s="99"/>
      <c r="R120" s="118"/>
      <c r="U120" s="1"/>
    </row>
    <row r="121" s="129" customFormat="1" customHeight="1" spans="1:21">
      <c r="A121" s="140">
        <f t="shared" si="5"/>
        <v>116</v>
      </c>
      <c r="B121" s="57" t="s">
        <v>227</v>
      </c>
      <c r="C121" s="57" t="s">
        <v>172</v>
      </c>
      <c r="D121" s="57" t="s">
        <v>228</v>
      </c>
      <c r="E121" s="118"/>
      <c r="F121" s="57"/>
      <c r="G121" s="101"/>
      <c r="H121" s="99"/>
      <c r="I121" s="156"/>
      <c r="J121" s="150"/>
      <c r="K121" s="57"/>
      <c r="L121" s="101"/>
      <c r="M121" s="99"/>
      <c r="N121" s="99"/>
      <c r="O121" s="99"/>
      <c r="P121" s="98" t="s">
        <v>229</v>
      </c>
      <c r="Q121" s="99"/>
      <c r="R121" s="118"/>
      <c r="U121" s="1"/>
    </row>
    <row r="122" s="129" customFormat="1" customHeight="1" spans="1:21">
      <c r="A122" s="140">
        <f t="shared" si="5"/>
        <v>117</v>
      </c>
      <c r="B122" s="57" t="s">
        <v>230</v>
      </c>
      <c r="C122" s="57" t="s">
        <v>172</v>
      </c>
      <c r="D122" s="57" t="s">
        <v>231</v>
      </c>
      <c r="E122" s="118"/>
      <c r="F122" s="57"/>
      <c r="G122" s="101"/>
      <c r="H122" s="99"/>
      <c r="I122" s="156"/>
      <c r="J122" s="150"/>
      <c r="K122" s="57"/>
      <c r="L122" s="101"/>
      <c r="M122" s="99"/>
      <c r="N122" s="99"/>
      <c r="O122" s="99"/>
      <c r="P122" s="98">
        <v>4</v>
      </c>
      <c r="Q122" s="99"/>
      <c r="R122" s="118"/>
      <c r="U122" s="1"/>
    </row>
    <row r="123" s="129" customFormat="1" customHeight="1" spans="1:21">
      <c r="A123" s="140">
        <f t="shared" si="5"/>
        <v>118</v>
      </c>
      <c r="B123" s="57" t="s">
        <v>232</v>
      </c>
      <c r="C123" s="57" t="s">
        <v>172</v>
      </c>
      <c r="D123" s="57" t="s">
        <v>24</v>
      </c>
      <c r="E123" s="118"/>
      <c r="F123" s="57"/>
      <c r="G123" s="101"/>
      <c r="H123" s="99"/>
      <c r="I123" s="156"/>
      <c r="J123" s="150"/>
      <c r="K123" s="57"/>
      <c r="L123" s="101"/>
      <c r="M123" s="99"/>
      <c r="N123" s="99"/>
      <c r="O123" s="99"/>
      <c r="P123" s="98">
        <v>6</v>
      </c>
      <c r="Q123" s="99"/>
      <c r="R123" s="118"/>
      <c r="U123" s="1"/>
    </row>
    <row r="124" s="129" customFormat="1" customHeight="1" spans="1:21">
      <c r="A124" s="140">
        <f t="shared" ref="A124:A137" si="6">ROW()-5</f>
        <v>119</v>
      </c>
      <c r="B124" s="57" t="s">
        <v>233</v>
      </c>
      <c r="C124" s="57" t="s">
        <v>172</v>
      </c>
      <c r="D124" s="57" t="s">
        <v>24</v>
      </c>
      <c r="E124" s="118"/>
      <c r="F124" s="57"/>
      <c r="G124" s="101"/>
      <c r="H124" s="99"/>
      <c r="I124" s="156"/>
      <c r="J124" s="150"/>
      <c r="K124" s="57"/>
      <c r="L124" s="101"/>
      <c r="M124" s="99"/>
      <c r="N124" s="99"/>
      <c r="O124" s="99"/>
      <c r="P124" s="98">
        <v>6</v>
      </c>
      <c r="Q124" s="99"/>
      <c r="R124" s="118"/>
      <c r="U124" s="1"/>
    </row>
    <row r="125" s="129" customFormat="1" customHeight="1" spans="1:21">
      <c r="A125" s="140">
        <f t="shared" si="6"/>
        <v>120</v>
      </c>
      <c r="B125" s="57" t="s">
        <v>234</v>
      </c>
      <c r="C125" s="57" t="s">
        <v>21</v>
      </c>
      <c r="D125" s="57" t="s">
        <v>235</v>
      </c>
      <c r="E125" s="118"/>
      <c r="F125" s="57"/>
      <c r="G125" s="101"/>
      <c r="H125" s="99"/>
      <c r="I125" s="156"/>
      <c r="J125" s="150"/>
      <c r="K125" s="57"/>
      <c r="L125" s="101"/>
      <c r="M125" s="99"/>
      <c r="N125" s="99"/>
      <c r="O125" s="99"/>
      <c r="P125" s="98">
        <v>6</v>
      </c>
      <c r="Q125" s="99"/>
      <c r="R125" s="118"/>
      <c r="U125" s="1"/>
    </row>
    <row r="126" s="129" customFormat="1" customHeight="1" spans="1:21">
      <c r="A126" s="140">
        <f t="shared" si="6"/>
        <v>121</v>
      </c>
      <c r="B126" s="57" t="s">
        <v>236</v>
      </c>
      <c r="C126" s="57" t="s">
        <v>21</v>
      </c>
      <c r="D126" s="57" t="s">
        <v>237</v>
      </c>
      <c r="E126" s="118"/>
      <c r="F126" s="57"/>
      <c r="G126" s="101"/>
      <c r="H126" s="99"/>
      <c r="I126" s="156"/>
      <c r="J126" s="150"/>
      <c r="K126" s="57"/>
      <c r="L126" s="101"/>
      <c r="M126" s="99"/>
      <c r="N126" s="99"/>
      <c r="O126" s="99"/>
      <c r="P126" s="98">
        <v>6</v>
      </c>
      <c r="Q126" s="99"/>
      <c r="R126" s="118"/>
      <c r="U126" s="1"/>
    </row>
    <row r="127" s="129" customFormat="1" customHeight="1" spans="1:21">
      <c r="A127" s="140">
        <f t="shared" si="6"/>
        <v>122</v>
      </c>
      <c r="B127" s="57" t="s">
        <v>238</v>
      </c>
      <c r="C127" s="57" t="s">
        <v>21</v>
      </c>
      <c r="D127" s="57" t="s">
        <v>239</v>
      </c>
      <c r="E127" s="118"/>
      <c r="F127" s="57"/>
      <c r="G127" s="101"/>
      <c r="H127" s="99"/>
      <c r="I127" s="156"/>
      <c r="J127" s="150"/>
      <c r="K127" s="57"/>
      <c r="L127" s="101"/>
      <c r="M127" s="99"/>
      <c r="N127" s="99"/>
      <c r="O127" s="99"/>
      <c r="P127" s="98">
        <v>9</v>
      </c>
      <c r="Q127" s="99"/>
      <c r="R127" s="118"/>
      <c r="U127" s="1"/>
    </row>
    <row r="128" s="129" customFormat="1" customHeight="1" spans="1:21">
      <c r="A128" s="140">
        <f t="shared" si="6"/>
        <v>123</v>
      </c>
      <c r="B128" s="57" t="s">
        <v>240</v>
      </c>
      <c r="C128" s="57" t="s">
        <v>21</v>
      </c>
      <c r="D128" s="57" t="s">
        <v>241</v>
      </c>
      <c r="E128" s="118"/>
      <c r="F128" s="57"/>
      <c r="G128" s="101"/>
      <c r="H128" s="99"/>
      <c r="I128" s="156"/>
      <c r="J128" s="150"/>
      <c r="K128" s="57"/>
      <c r="L128" s="101"/>
      <c r="M128" s="99"/>
      <c r="N128" s="99"/>
      <c r="O128" s="99"/>
      <c r="P128" s="98">
        <v>60</v>
      </c>
      <c r="Q128" s="99"/>
      <c r="R128" s="118"/>
      <c r="U128" s="1"/>
    </row>
    <row r="129" s="129" customFormat="1" customHeight="1" spans="1:21">
      <c r="A129" s="140">
        <f t="shared" si="6"/>
        <v>124</v>
      </c>
      <c r="B129" s="57" t="s">
        <v>242</v>
      </c>
      <c r="C129" s="57" t="s">
        <v>21</v>
      </c>
      <c r="D129" s="57" t="s">
        <v>243</v>
      </c>
      <c r="E129" s="118"/>
      <c r="F129" s="57"/>
      <c r="G129" s="101"/>
      <c r="H129" s="99"/>
      <c r="I129" s="156"/>
      <c r="J129" s="150"/>
      <c r="K129" s="57"/>
      <c r="L129" s="101"/>
      <c r="M129" s="99"/>
      <c r="N129" s="99"/>
      <c r="O129" s="99"/>
      <c r="P129" s="98">
        <v>36</v>
      </c>
      <c r="Q129" s="99"/>
      <c r="R129" s="118"/>
      <c r="U129" s="1"/>
    </row>
    <row r="130" s="129" customFormat="1" customHeight="1" spans="1:21">
      <c r="A130" s="140">
        <f t="shared" si="6"/>
        <v>125</v>
      </c>
      <c r="B130" s="57" t="s">
        <v>244</v>
      </c>
      <c r="C130" s="57" t="s">
        <v>21</v>
      </c>
      <c r="D130" s="57" t="s">
        <v>24</v>
      </c>
      <c r="E130" s="118"/>
      <c r="F130" s="57"/>
      <c r="G130" s="101"/>
      <c r="H130" s="99"/>
      <c r="I130" s="156"/>
      <c r="J130" s="150"/>
      <c r="K130" s="57"/>
      <c r="L130" s="101"/>
      <c r="M130" s="99"/>
      <c r="N130" s="99"/>
      <c r="O130" s="99"/>
      <c r="P130" s="98">
        <v>16</v>
      </c>
      <c r="Q130" s="99"/>
      <c r="R130" s="118"/>
      <c r="U130" s="1"/>
    </row>
    <row r="131" s="129" customFormat="1" customHeight="1" spans="1:21">
      <c r="A131" s="140">
        <f t="shared" si="6"/>
        <v>126</v>
      </c>
      <c r="B131" s="57" t="s">
        <v>245</v>
      </c>
      <c r="C131" s="57" t="s">
        <v>131</v>
      </c>
      <c r="D131" s="57" t="s">
        <v>246</v>
      </c>
      <c r="E131" s="118"/>
      <c r="F131" s="57"/>
      <c r="G131" s="101"/>
      <c r="H131" s="99"/>
      <c r="I131" s="156"/>
      <c r="J131" s="150"/>
      <c r="K131" s="57"/>
      <c r="L131" s="101"/>
      <c r="M131" s="99"/>
      <c r="N131" s="99"/>
      <c r="O131" s="99"/>
      <c r="P131" s="98">
        <v>2</v>
      </c>
      <c r="Q131" s="99"/>
      <c r="R131" s="118"/>
      <c r="U131" s="1"/>
    </row>
    <row r="132" s="129" customFormat="1" customHeight="1" spans="1:21">
      <c r="A132" s="140">
        <f t="shared" si="6"/>
        <v>127</v>
      </c>
      <c r="B132" s="59" t="s">
        <v>247</v>
      </c>
      <c r="C132" s="57" t="s">
        <v>248</v>
      </c>
      <c r="D132" s="57" t="s">
        <v>176</v>
      </c>
      <c r="E132" s="118"/>
      <c r="F132" s="57"/>
      <c r="G132" s="101"/>
      <c r="H132" s="99"/>
      <c r="I132" s="156"/>
      <c r="J132" s="150"/>
      <c r="K132" s="57"/>
      <c r="L132" s="101">
        <v>4</v>
      </c>
      <c r="M132" s="99"/>
      <c r="N132" s="99"/>
      <c r="O132" s="99"/>
      <c r="P132" s="98">
        <v>4</v>
      </c>
      <c r="Q132" s="99"/>
      <c r="R132" s="118"/>
      <c r="U132" s="1"/>
    </row>
    <row r="133" s="129" customFormat="1" customHeight="1" spans="1:21">
      <c r="A133" s="140">
        <f t="shared" si="6"/>
        <v>128</v>
      </c>
      <c r="B133" s="57" t="s">
        <v>249</v>
      </c>
      <c r="C133" s="57" t="s">
        <v>131</v>
      </c>
      <c r="D133" s="57" t="s">
        <v>250</v>
      </c>
      <c r="E133" s="118"/>
      <c r="F133" s="57"/>
      <c r="G133" s="101"/>
      <c r="H133" s="99"/>
      <c r="I133" s="156"/>
      <c r="J133" s="150"/>
      <c r="K133" s="57"/>
      <c r="L133" s="101"/>
      <c r="M133" s="99"/>
      <c r="N133" s="99"/>
      <c r="O133" s="99"/>
      <c r="P133" s="98">
        <v>15</v>
      </c>
      <c r="Q133" s="99"/>
      <c r="R133" s="118"/>
      <c r="U133" s="1"/>
    </row>
    <row r="134" s="129" customFormat="1" customHeight="1" spans="1:21">
      <c r="A134" s="140">
        <f t="shared" si="6"/>
        <v>129</v>
      </c>
      <c r="B134" s="57" t="s">
        <v>251</v>
      </c>
      <c r="C134" s="57" t="s">
        <v>21</v>
      </c>
      <c r="D134" s="57" t="s">
        <v>252</v>
      </c>
      <c r="E134" s="118"/>
      <c r="F134" s="57"/>
      <c r="G134" s="101"/>
      <c r="H134" s="99"/>
      <c r="I134" s="156"/>
      <c r="J134" s="150"/>
      <c r="K134" s="57"/>
      <c r="L134" s="101"/>
      <c r="M134" s="99"/>
      <c r="N134" s="99"/>
      <c r="O134" s="99"/>
      <c r="P134" s="98">
        <v>40</v>
      </c>
      <c r="Q134" s="99"/>
      <c r="R134" s="118"/>
      <c r="U134" s="1"/>
    </row>
    <row r="135" s="129" customFormat="1" customHeight="1" spans="1:21">
      <c r="A135" s="140">
        <f t="shared" si="6"/>
        <v>130</v>
      </c>
      <c r="B135" s="57" t="s">
        <v>253</v>
      </c>
      <c r="C135" s="57" t="s">
        <v>21</v>
      </c>
      <c r="D135" s="57" t="s">
        <v>252</v>
      </c>
      <c r="E135" s="118"/>
      <c r="F135" s="57"/>
      <c r="G135" s="101"/>
      <c r="H135" s="99"/>
      <c r="I135" s="156"/>
      <c r="J135" s="150"/>
      <c r="K135" s="57"/>
      <c r="L135" s="101"/>
      <c r="M135" s="99"/>
      <c r="N135" s="99"/>
      <c r="O135" s="99"/>
      <c r="P135" s="98">
        <v>100</v>
      </c>
      <c r="Q135" s="99"/>
      <c r="R135" s="118"/>
      <c r="U135" s="1"/>
    </row>
    <row r="136" s="129" customFormat="1" customHeight="1" spans="1:21">
      <c r="A136" s="140">
        <f t="shared" si="6"/>
        <v>131</v>
      </c>
      <c r="B136" s="57" t="s">
        <v>254</v>
      </c>
      <c r="C136" s="57" t="s">
        <v>21</v>
      </c>
      <c r="D136" s="57" t="s">
        <v>255</v>
      </c>
      <c r="E136" s="118"/>
      <c r="F136" s="57"/>
      <c r="G136" s="101"/>
      <c r="H136" s="99"/>
      <c r="I136" s="156"/>
      <c r="J136" s="150"/>
      <c r="K136" s="57"/>
      <c r="L136" s="101"/>
      <c r="M136" s="99"/>
      <c r="N136" s="99"/>
      <c r="O136" s="99"/>
      <c r="P136" s="98">
        <v>36</v>
      </c>
      <c r="Q136" s="99"/>
      <c r="R136" s="118"/>
      <c r="U136" s="1"/>
    </row>
    <row r="137" s="129" customFormat="1" customHeight="1" spans="1:21">
      <c r="A137" s="140">
        <f t="shared" si="6"/>
        <v>132</v>
      </c>
      <c r="B137" s="57" t="s">
        <v>256</v>
      </c>
      <c r="C137" s="57" t="s">
        <v>21</v>
      </c>
      <c r="D137" s="57" t="s">
        <v>255</v>
      </c>
      <c r="E137" s="118"/>
      <c r="F137" s="57"/>
      <c r="G137" s="101"/>
      <c r="H137" s="99"/>
      <c r="I137" s="156"/>
      <c r="J137" s="150"/>
      <c r="K137" s="57"/>
      <c r="L137" s="101"/>
      <c r="M137" s="99"/>
      <c r="N137" s="99"/>
      <c r="O137" s="99"/>
      <c r="P137" s="98">
        <v>12</v>
      </c>
      <c r="Q137" s="99"/>
      <c r="R137" s="118"/>
      <c r="U137" s="1"/>
    </row>
    <row r="138" s="131" customFormat="1" customHeight="1" spans="1:21">
      <c r="A138" s="140">
        <f t="shared" ref="A138:A201" si="7">ROW()-5</f>
        <v>133</v>
      </c>
      <c r="B138" s="57" t="s">
        <v>257</v>
      </c>
      <c r="C138" s="57" t="s">
        <v>172</v>
      </c>
      <c r="D138" s="73"/>
      <c r="E138" s="118" t="s">
        <v>258</v>
      </c>
      <c r="F138" s="157"/>
      <c r="G138" s="157"/>
      <c r="H138" s="158"/>
      <c r="I138" s="158"/>
      <c r="J138" s="73"/>
      <c r="K138" s="57"/>
      <c r="L138" s="73">
        <v>4</v>
      </c>
      <c r="M138" s="157"/>
      <c r="N138" s="157"/>
      <c r="O138" s="157"/>
      <c r="P138" s="98">
        <f t="shared" ref="P138:P153" si="8">SUM(F138:O138)</f>
        <v>4</v>
      </c>
      <c r="Q138" s="157" t="s">
        <v>259</v>
      </c>
      <c r="R138" s="118" t="s">
        <v>258</v>
      </c>
      <c r="U138" s="1"/>
    </row>
    <row r="139" s="131" customFormat="1" customHeight="1" spans="1:21">
      <c r="A139" s="140">
        <f t="shared" si="7"/>
        <v>134</v>
      </c>
      <c r="B139" s="57" t="s">
        <v>260</v>
      </c>
      <c r="C139" s="57" t="s">
        <v>172</v>
      </c>
      <c r="D139" s="73"/>
      <c r="E139" s="118" t="s">
        <v>261</v>
      </c>
      <c r="F139" s="157"/>
      <c r="G139" s="157"/>
      <c r="H139" s="158"/>
      <c r="I139" s="158"/>
      <c r="J139" s="73"/>
      <c r="K139" s="57"/>
      <c r="L139" s="73">
        <v>2</v>
      </c>
      <c r="M139" s="157"/>
      <c r="N139" s="157"/>
      <c r="O139" s="157"/>
      <c r="P139" s="98">
        <f t="shared" si="8"/>
        <v>2</v>
      </c>
      <c r="Q139" s="157" t="s">
        <v>259</v>
      </c>
      <c r="R139" s="118"/>
      <c r="U139" s="1"/>
    </row>
    <row r="140" s="131" customFormat="1" customHeight="1" spans="1:21">
      <c r="A140" s="140">
        <f t="shared" si="7"/>
        <v>135</v>
      </c>
      <c r="B140" s="57" t="s">
        <v>262</v>
      </c>
      <c r="C140" s="57" t="s">
        <v>172</v>
      </c>
      <c r="D140" s="57" t="s">
        <v>263</v>
      </c>
      <c r="E140" s="118" t="s">
        <v>24</v>
      </c>
      <c r="F140" s="157"/>
      <c r="G140" s="157"/>
      <c r="H140" s="158"/>
      <c r="I140" s="158"/>
      <c r="J140" s="73"/>
      <c r="K140" s="57"/>
      <c r="L140" s="73"/>
      <c r="M140" s="157"/>
      <c r="N140" s="157"/>
      <c r="O140" s="157"/>
      <c r="P140" s="98">
        <v>1</v>
      </c>
      <c r="Q140" s="157" t="s">
        <v>259</v>
      </c>
      <c r="R140" s="118"/>
      <c r="U140" s="1"/>
    </row>
    <row r="141" s="131" customFormat="1" customHeight="1" spans="1:21">
      <c r="A141" s="140">
        <f t="shared" si="7"/>
        <v>136</v>
      </c>
      <c r="B141" s="57" t="s">
        <v>264</v>
      </c>
      <c r="C141" s="57" t="s">
        <v>172</v>
      </c>
      <c r="D141" s="73"/>
      <c r="E141" s="118" t="s">
        <v>24</v>
      </c>
      <c r="F141" s="157"/>
      <c r="G141" s="157"/>
      <c r="H141" s="158"/>
      <c r="I141" s="158"/>
      <c r="J141" s="73"/>
      <c r="K141" s="57"/>
      <c r="L141" s="73">
        <v>2</v>
      </c>
      <c r="M141" s="157"/>
      <c r="N141" s="157"/>
      <c r="O141" s="157"/>
      <c r="P141" s="98">
        <f t="shared" si="8"/>
        <v>2</v>
      </c>
      <c r="Q141" s="157" t="s">
        <v>259</v>
      </c>
      <c r="R141" s="118" t="s">
        <v>24</v>
      </c>
      <c r="U141" s="1"/>
    </row>
    <row r="142" s="131" customFormat="1" customHeight="1" spans="1:21">
      <c r="A142" s="140">
        <f t="shared" si="7"/>
        <v>137</v>
      </c>
      <c r="B142" s="57" t="s">
        <v>265</v>
      </c>
      <c r="C142" s="57" t="s">
        <v>172</v>
      </c>
      <c r="D142" s="57" t="s">
        <v>266</v>
      </c>
      <c r="E142" s="118" t="s">
        <v>24</v>
      </c>
      <c r="F142" s="157"/>
      <c r="G142" s="157"/>
      <c r="H142" s="158"/>
      <c r="I142" s="158"/>
      <c r="J142" s="73"/>
      <c r="K142" s="57"/>
      <c r="L142" s="73">
        <v>2</v>
      </c>
      <c r="M142" s="157"/>
      <c r="N142" s="157"/>
      <c r="O142" s="157"/>
      <c r="P142" s="98">
        <f t="shared" si="8"/>
        <v>2</v>
      </c>
      <c r="Q142" s="157" t="s">
        <v>259</v>
      </c>
      <c r="R142" s="118" t="s">
        <v>24</v>
      </c>
      <c r="U142" s="1"/>
    </row>
    <row r="143" s="131" customFormat="1" customHeight="1" spans="1:21">
      <c r="A143" s="140">
        <f t="shared" si="7"/>
        <v>138</v>
      </c>
      <c r="B143" s="57" t="s">
        <v>267</v>
      </c>
      <c r="C143" s="57" t="s">
        <v>172</v>
      </c>
      <c r="D143" s="107" t="s">
        <v>268</v>
      </c>
      <c r="E143" s="118" t="s">
        <v>24</v>
      </c>
      <c r="F143" s="157"/>
      <c r="G143" s="157"/>
      <c r="H143" s="158"/>
      <c r="I143" s="158"/>
      <c r="J143" s="73"/>
      <c r="K143" s="57"/>
      <c r="L143" s="73">
        <v>3</v>
      </c>
      <c r="M143" s="157"/>
      <c r="N143" s="157"/>
      <c r="O143" s="157"/>
      <c r="P143" s="98">
        <f t="shared" si="8"/>
        <v>3</v>
      </c>
      <c r="Q143" s="157" t="s">
        <v>259</v>
      </c>
      <c r="R143" s="118" t="s">
        <v>24</v>
      </c>
      <c r="U143" s="1"/>
    </row>
    <row r="144" s="131" customFormat="1" customHeight="1" spans="1:21">
      <c r="A144" s="140">
        <f t="shared" si="7"/>
        <v>139</v>
      </c>
      <c r="B144" s="57" t="s">
        <v>269</v>
      </c>
      <c r="C144" s="57" t="s">
        <v>172</v>
      </c>
      <c r="D144" s="107" t="s">
        <v>270</v>
      </c>
      <c r="E144" s="118" t="s">
        <v>24</v>
      </c>
      <c r="F144" s="157"/>
      <c r="G144" s="157"/>
      <c r="H144" s="158"/>
      <c r="I144" s="158"/>
      <c r="J144" s="73"/>
      <c r="K144" s="57"/>
      <c r="L144" s="73">
        <v>1</v>
      </c>
      <c r="M144" s="157"/>
      <c r="N144" s="157"/>
      <c r="O144" s="157"/>
      <c r="P144" s="98">
        <f t="shared" si="8"/>
        <v>1</v>
      </c>
      <c r="Q144" s="157" t="s">
        <v>259</v>
      </c>
      <c r="R144" s="118" t="s">
        <v>24</v>
      </c>
      <c r="U144" s="1"/>
    </row>
    <row r="145" s="131" customFormat="1" customHeight="1" spans="1:21">
      <c r="A145" s="140">
        <f t="shared" si="7"/>
        <v>140</v>
      </c>
      <c r="B145" s="57" t="s">
        <v>271</v>
      </c>
      <c r="C145" s="57" t="s">
        <v>172</v>
      </c>
      <c r="D145" s="73"/>
      <c r="E145" s="118" t="s">
        <v>24</v>
      </c>
      <c r="F145" s="157"/>
      <c r="G145" s="157"/>
      <c r="H145" s="158"/>
      <c r="I145" s="158"/>
      <c r="J145" s="73"/>
      <c r="K145" s="57"/>
      <c r="L145" s="73">
        <v>1</v>
      </c>
      <c r="M145" s="157"/>
      <c r="N145" s="157"/>
      <c r="O145" s="157"/>
      <c r="P145" s="98">
        <f t="shared" si="8"/>
        <v>1</v>
      </c>
      <c r="Q145" s="157" t="s">
        <v>259</v>
      </c>
      <c r="R145" s="118" t="s">
        <v>24</v>
      </c>
      <c r="U145" s="1"/>
    </row>
    <row r="146" s="131" customFormat="1" customHeight="1" spans="1:21">
      <c r="A146" s="140">
        <f t="shared" si="7"/>
        <v>141</v>
      </c>
      <c r="B146" s="57" t="s">
        <v>272</v>
      </c>
      <c r="C146" s="57" t="s">
        <v>21</v>
      </c>
      <c r="D146" s="57" t="s">
        <v>273</v>
      </c>
      <c r="E146" s="118" t="s">
        <v>24</v>
      </c>
      <c r="F146" s="157"/>
      <c r="G146" s="157"/>
      <c r="H146" s="158"/>
      <c r="I146" s="158"/>
      <c r="J146" s="73"/>
      <c r="K146" s="57"/>
      <c r="L146" s="73">
        <v>10</v>
      </c>
      <c r="M146" s="157"/>
      <c r="N146" s="157"/>
      <c r="O146" s="157"/>
      <c r="P146" s="98">
        <f t="shared" si="8"/>
        <v>10</v>
      </c>
      <c r="Q146" s="157" t="s">
        <v>259</v>
      </c>
      <c r="R146" s="118" t="s">
        <v>24</v>
      </c>
      <c r="U146" s="1"/>
    </row>
    <row r="147" s="131" customFormat="1" customHeight="1" spans="1:21">
      <c r="A147" s="140">
        <f t="shared" si="7"/>
        <v>142</v>
      </c>
      <c r="B147" s="57" t="s">
        <v>274</v>
      </c>
      <c r="C147" s="57" t="s">
        <v>172</v>
      </c>
      <c r="D147" s="73"/>
      <c r="E147" s="118" t="s">
        <v>24</v>
      </c>
      <c r="F147" s="157"/>
      <c r="G147" s="157"/>
      <c r="H147" s="158"/>
      <c r="I147" s="158"/>
      <c r="J147" s="73"/>
      <c r="K147" s="57"/>
      <c r="L147" s="73">
        <v>2</v>
      </c>
      <c r="M147" s="157"/>
      <c r="N147" s="157"/>
      <c r="O147" s="157"/>
      <c r="P147" s="98">
        <f t="shared" si="8"/>
        <v>2</v>
      </c>
      <c r="Q147" s="157" t="s">
        <v>259</v>
      </c>
      <c r="R147" s="118" t="s">
        <v>24</v>
      </c>
      <c r="U147" s="1"/>
    </row>
    <row r="148" s="131" customFormat="1" customHeight="1" spans="1:21">
      <c r="A148" s="140">
        <f t="shared" si="7"/>
        <v>143</v>
      </c>
      <c r="B148" s="57" t="s">
        <v>275</v>
      </c>
      <c r="C148" s="57" t="s">
        <v>276</v>
      </c>
      <c r="D148" s="73"/>
      <c r="E148" s="118" t="s">
        <v>24</v>
      </c>
      <c r="F148" s="157"/>
      <c r="G148" s="157"/>
      <c r="H148" s="158"/>
      <c r="I148" s="158"/>
      <c r="J148" s="73"/>
      <c r="K148" s="57"/>
      <c r="L148" s="73">
        <v>8</v>
      </c>
      <c r="M148" s="157"/>
      <c r="N148" s="157"/>
      <c r="O148" s="157"/>
      <c r="P148" s="98">
        <f t="shared" si="8"/>
        <v>8</v>
      </c>
      <c r="Q148" s="157" t="s">
        <v>259</v>
      </c>
      <c r="R148" s="118" t="s">
        <v>24</v>
      </c>
      <c r="U148" s="1"/>
    </row>
    <row r="149" s="131" customFormat="1" customHeight="1" spans="1:21">
      <c r="A149" s="140">
        <f t="shared" si="7"/>
        <v>144</v>
      </c>
      <c r="B149" s="57" t="s">
        <v>277</v>
      </c>
      <c r="C149" s="57" t="s">
        <v>276</v>
      </c>
      <c r="D149" s="73"/>
      <c r="E149" s="118" t="s">
        <v>24</v>
      </c>
      <c r="F149" s="157"/>
      <c r="G149" s="157"/>
      <c r="H149" s="158"/>
      <c r="I149" s="158"/>
      <c r="J149" s="73"/>
      <c r="K149" s="57"/>
      <c r="L149" s="73">
        <v>3</v>
      </c>
      <c r="M149" s="157"/>
      <c r="N149" s="157"/>
      <c r="O149" s="157"/>
      <c r="P149" s="98">
        <f t="shared" si="8"/>
        <v>3</v>
      </c>
      <c r="Q149" s="157" t="s">
        <v>259</v>
      </c>
      <c r="R149" s="118" t="s">
        <v>24</v>
      </c>
      <c r="U149" s="1"/>
    </row>
    <row r="150" s="131" customFormat="1" customHeight="1" spans="1:21">
      <c r="A150" s="140">
        <f t="shared" si="7"/>
        <v>145</v>
      </c>
      <c r="B150" s="57" t="s">
        <v>278</v>
      </c>
      <c r="C150" s="57" t="s">
        <v>276</v>
      </c>
      <c r="D150" s="73"/>
      <c r="E150" s="118" t="s">
        <v>24</v>
      </c>
      <c r="F150" s="157"/>
      <c r="G150" s="157"/>
      <c r="H150" s="158"/>
      <c r="I150" s="158"/>
      <c r="J150" s="73"/>
      <c r="K150" s="57"/>
      <c r="L150" s="73">
        <v>3</v>
      </c>
      <c r="M150" s="157"/>
      <c r="N150" s="157"/>
      <c r="O150" s="157"/>
      <c r="P150" s="98">
        <f t="shared" si="8"/>
        <v>3</v>
      </c>
      <c r="Q150" s="157" t="s">
        <v>259</v>
      </c>
      <c r="R150" s="118" t="s">
        <v>24</v>
      </c>
      <c r="U150" s="1"/>
    </row>
    <row r="151" s="131" customFormat="1" customHeight="1" spans="1:21">
      <c r="A151" s="140">
        <f t="shared" si="7"/>
        <v>146</v>
      </c>
      <c r="B151" s="57" t="s">
        <v>279</v>
      </c>
      <c r="C151" s="57" t="s">
        <v>276</v>
      </c>
      <c r="D151" s="57" t="s">
        <v>280</v>
      </c>
      <c r="E151" s="118" t="s">
        <v>24</v>
      </c>
      <c r="F151" s="157"/>
      <c r="G151" s="157"/>
      <c r="H151" s="158"/>
      <c r="I151" s="158"/>
      <c r="J151" s="73"/>
      <c r="K151" s="57"/>
      <c r="L151" s="73">
        <v>24</v>
      </c>
      <c r="M151" s="157"/>
      <c r="N151" s="157"/>
      <c r="O151" s="157"/>
      <c r="P151" s="98">
        <f t="shared" si="8"/>
        <v>24</v>
      </c>
      <c r="Q151" s="157" t="s">
        <v>259</v>
      </c>
      <c r="R151" s="118" t="s">
        <v>24</v>
      </c>
      <c r="U151" s="1"/>
    </row>
    <row r="152" s="131" customFormat="1" customHeight="1" spans="1:21">
      <c r="A152" s="140">
        <f t="shared" si="7"/>
        <v>147</v>
      </c>
      <c r="B152" s="57" t="s">
        <v>281</v>
      </c>
      <c r="C152" s="57" t="s">
        <v>21</v>
      </c>
      <c r="D152" s="73"/>
      <c r="E152" s="118" t="s">
        <v>24</v>
      </c>
      <c r="F152" s="157"/>
      <c r="G152" s="157"/>
      <c r="H152" s="158"/>
      <c r="I152" s="158"/>
      <c r="J152" s="73"/>
      <c r="K152" s="57"/>
      <c r="L152" s="73">
        <v>5</v>
      </c>
      <c r="M152" s="157"/>
      <c r="N152" s="157"/>
      <c r="O152" s="157"/>
      <c r="P152" s="98">
        <f t="shared" si="8"/>
        <v>5</v>
      </c>
      <c r="Q152" s="157" t="s">
        <v>259</v>
      </c>
      <c r="R152" s="118" t="s">
        <v>24</v>
      </c>
      <c r="U152" s="1"/>
    </row>
    <row r="153" s="131" customFormat="1" customHeight="1" spans="1:21">
      <c r="A153" s="140">
        <f t="shared" si="7"/>
        <v>148</v>
      </c>
      <c r="B153" s="57" t="s">
        <v>282</v>
      </c>
      <c r="C153" s="57" t="s">
        <v>21</v>
      </c>
      <c r="D153" s="73"/>
      <c r="E153" s="118" t="s">
        <v>24</v>
      </c>
      <c r="F153" s="157"/>
      <c r="G153" s="157"/>
      <c r="H153" s="158"/>
      <c r="I153" s="158"/>
      <c r="J153" s="73"/>
      <c r="K153" s="57"/>
      <c r="L153" s="73">
        <v>5</v>
      </c>
      <c r="M153" s="157"/>
      <c r="N153" s="157"/>
      <c r="O153" s="157"/>
      <c r="P153" s="98">
        <f t="shared" si="8"/>
        <v>5</v>
      </c>
      <c r="Q153" s="157" t="s">
        <v>259</v>
      </c>
      <c r="R153" s="118" t="s">
        <v>24</v>
      </c>
      <c r="U153" s="1"/>
    </row>
    <row r="154" s="131" customFormat="1" customHeight="1" spans="1:21">
      <c r="A154" s="140">
        <f t="shared" si="7"/>
        <v>149</v>
      </c>
      <c r="B154" s="57" t="s">
        <v>283</v>
      </c>
      <c r="C154" s="57" t="s">
        <v>276</v>
      </c>
      <c r="D154" s="73" t="s">
        <v>284</v>
      </c>
      <c r="E154" s="118" t="s">
        <v>24</v>
      </c>
      <c r="F154" s="157"/>
      <c r="G154" s="157"/>
      <c r="H154" s="158"/>
      <c r="I154" s="158"/>
      <c r="J154" s="73"/>
      <c r="K154" s="57"/>
      <c r="L154" s="73">
        <v>1</v>
      </c>
      <c r="M154" s="157"/>
      <c r="N154" s="157"/>
      <c r="O154" s="157"/>
      <c r="P154" s="98">
        <v>1</v>
      </c>
      <c r="Q154" s="157" t="s">
        <v>259</v>
      </c>
      <c r="R154" s="118" t="s">
        <v>24</v>
      </c>
      <c r="U154" s="1"/>
    </row>
    <row r="155" s="131" customFormat="1" customHeight="1" spans="1:21">
      <c r="A155" s="140">
        <f t="shared" si="7"/>
        <v>150</v>
      </c>
      <c r="B155" s="57" t="s">
        <v>285</v>
      </c>
      <c r="C155" s="57" t="s">
        <v>276</v>
      </c>
      <c r="D155" s="73"/>
      <c r="E155" s="118" t="s">
        <v>24</v>
      </c>
      <c r="F155" s="157"/>
      <c r="G155" s="157"/>
      <c r="H155" s="158"/>
      <c r="I155" s="158"/>
      <c r="J155" s="73"/>
      <c r="K155" s="57"/>
      <c r="L155" s="73">
        <v>8</v>
      </c>
      <c r="M155" s="157"/>
      <c r="N155" s="157"/>
      <c r="O155" s="157"/>
      <c r="P155" s="98">
        <f t="shared" ref="P155:P218" si="9">SUM(F155:O155)</f>
        <v>8</v>
      </c>
      <c r="Q155" s="157" t="s">
        <v>259</v>
      </c>
      <c r="R155" s="118" t="s">
        <v>24</v>
      </c>
      <c r="U155" s="1"/>
    </row>
    <row r="156" s="131" customFormat="1" customHeight="1" spans="1:21">
      <c r="A156" s="140">
        <f t="shared" si="7"/>
        <v>151</v>
      </c>
      <c r="B156" s="57" t="s">
        <v>286</v>
      </c>
      <c r="C156" s="57" t="s">
        <v>276</v>
      </c>
      <c r="D156" s="73"/>
      <c r="E156" s="118" t="s">
        <v>24</v>
      </c>
      <c r="F156" s="157"/>
      <c r="G156" s="157"/>
      <c r="H156" s="158"/>
      <c r="I156" s="158"/>
      <c r="J156" s="73"/>
      <c r="K156" s="57"/>
      <c r="L156" s="73">
        <v>30</v>
      </c>
      <c r="M156" s="157"/>
      <c r="N156" s="157"/>
      <c r="O156" s="157"/>
      <c r="P156" s="98">
        <f t="shared" si="9"/>
        <v>30</v>
      </c>
      <c r="Q156" s="157" t="s">
        <v>259</v>
      </c>
      <c r="R156" s="118" t="s">
        <v>24</v>
      </c>
      <c r="U156" s="1"/>
    </row>
    <row r="157" s="131" customFormat="1" customHeight="1" spans="1:21">
      <c r="A157" s="140">
        <f t="shared" si="7"/>
        <v>152</v>
      </c>
      <c r="B157" s="57" t="s">
        <v>287</v>
      </c>
      <c r="C157" s="57" t="s">
        <v>276</v>
      </c>
      <c r="D157" s="73" t="s">
        <v>288</v>
      </c>
      <c r="E157" s="118" t="s">
        <v>24</v>
      </c>
      <c r="F157" s="157"/>
      <c r="G157" s="157"/>
      <c r="H157" s="158"/>
      <c r="I157" s="158"/>
      <c r="J157" s="73"/>
      <c r="K157" s="57"/>
      <c r="L157" s="73">
        <v>6</v>
      </c>
      <c r="M157" s="157"/>
      <c r="N157" s="157"/>
      <c r="O157" s="157"/>
      <c r="P157" s="98">
        <f t="shared" si="9"/>
        <v>6</v>
      </c>
      <c r="Q157" s="157" t="s">
        <v>259</v>
      </c>
      <c r="R157" s="118" t="s">
        <v>24</v>
      </c>
      <c r="U157" s="1"/>
    </row>
    <row r="158" s="131" customFormat="1" customHeight="1" spans="1:21">
      <c r="A158" s="140">
        <f t="shared" si="7"/>
        <v>153</v>
      </c>
      <c r="B158" s="57" t="s">
        <v>289</v>
      </c>
      <c r="C158" s="57" t="s">
        <v>276</v>
      </c>
      <c r="D158" s="73"/>
      <c r="E158" s="118" t="s">
        <v>24</v>
      </c>
      <c r="F158" s="157"/>
      <c r="G158" s="157"/>
      <c r="H158" s="158"/>
      <c r="I158" s="158"/>
      <c r="J158" s="73"/>
      <c r="K158" s="57"/>
      <c r="L158" s="73">
        <v>1</v>
      </c>
      <c r="M158" s="157"/>
      <c r="N158" s="157"/>
      <c r="O158" s="157"/>
      <c r="P158" s="98">
        <f t="shared" si="9"/>
        <v>1</v>
      </c>
      <c r="Q158" s="157" t="s">
        <v>259</v>
      </c>
      <c r="R158" s="118" t="s">
        <v>24</v>
      </c>
      <c r="U158" s="1"/>
    </row>
    <row r="159" s="131" customFormat="1" customHeight="1" spans="1:21">
      <c r="A159" s="140">
        <f t="shared" si="7"/>
        <v>154</v>
      </c>
      <c r="B159" s="57" t="s">
        <v>290</v>
      </c>
      <c r="C159" s="57" t="s">
        <v>172</v>
      </c>
      <c r="D159" s="73" t="s">
        <v>291</v>
      </c>
      <c r="E159" s="118" t="s">
        <v>24</v>
      </c>
      <c r="F159" s="157"/>
      <c r="G159" s="157"/>
      <c r="H159" s="158"/>
      <c r="I159" s="158"/>
      <c r="J159" s="73"/>
      <c r="K159" s="57"/>
      <c r="L159" s="73">
        <v>1</v>
      </c>
      <c r="M159" s="157"/>
      <c r="N159" s="157"/>
      <c r="O159" s="157"/>
      <c r="P159" s="98">
        <f t="shared" si="9"/>
        <v>1</v>
      </c>
      <c r="Q159" s="157" t="s">
        <v>259</v>
      </c>
      <c r="R159" s="118" t="s">
        <v>24</v>
      </c>
      <c r="U159" s="1"/>
    </row>
    <row r="160" s="131" customFormat="1" customHeight="1" spans="1:21">
      <c r="A160" s="140">
        <f t="shared" si="7"/>
        <v>155</v>
      </c>
      <c r="B160" s="57" t="s">
        <v>292</v>
      </c>
      <c r="C160" s="57" t="s">
        <v>172</v>
      </c>
      <c r="D160" s="73"/>
      <c r="E160" s="118" t="s">
        <v>24</v>
      </c>
      <c r="F160" s="157"/>
      <c r="G160" s="157"/>
      <c r="H160" s="158"/>
      <c r="I160" s="158"/>
      <c r="J160" s="73"/>
      <c r="K160" s="57"/>
      <c r="L160" s="73">
        <v>6</v>
      </c>
      <c r="M160" s="157"/>
      <c r="N160" s="157"/>
      <c r="O160" s="157"/>
      <c r="P160" s="98">
        <f t="shared" si="9"/>
        <v>6</v>
      </c>
      <c r="Q160" s="157" t="s">
        <v>259</v>
      </c>
      <c r="R160" s="118" t="s">
        <v>24</v>
      </c>
      <c r="U160" s="1"/>
    </row>
    <row r="161" s="131" customFormat="1" customHeight="1" spans="1:21">
      <c r="A161" s="140">
        <f t="shared" si="7"/>
        <v>156</v>
      </c>
      <c r="B161" s="57" t="s">
        <v>293</v>
      </c>
      <c r="C161" s="57" t="s">
        <v>172</v>
      </c>
      <c r="D161" s="73"/>
      <c r="E161" s="118" t="s">
        <v>24</v>
      </c>
      <c r="F161" s="157"/>
      <c r="G161" s="157"/>
      <c r="H161" s="158"/>
      <c r="I161" s="158"/>
      <c r="J161" s="73"/>
      <c r="K161" s="57"/>
      <c r="L161" s="73">
        <v>4</v>
      </c>
      <c r="M161" s="157"/>
      <c r="N161" s="157"/>
      <c r="O161" s="157"/>
      <c r="P161" s="98">
        <f t="shared" si="9"/>
        <v>4</v>
      </c>
      <c r="Q161" s="157" t="s">
        <v>259</v>
      </c>
      <c r="R161" s="118" t="s">
        <v>24</v>
      </c>
      <c r="U161" s="1"/>
    </row>
    <row r="162" s="131" customFormat="1" customHeight="1" spans="1:21">
      <c r="A162" s="140">
        <f t="shared" si="7"/>
        <v>157</v>
      </c>
      <c r="B162" s="57" t="s">
        <v>294</v>
      </c>
      <c r="C162" s="57" t="s">
        <v>172</v>
      </c>
      <c r="D162" s="73"/>
      <c r="E162" s="118" t="s">
        <v>295</v>
      </c>
      <c r="F162" s="157"/>
      <c r="G162" s="157"/>
      <c r="H162" s="158"/>
      <c r="I162" s="158"/>
      <c r="J162" s="73"/>
      <c r="K162" s="57"/>
      <c r="L162" s="73">
        <v>4</v>
      </c>
      <c r="M162" s="157"/>
      <c r="N162" s="157"/>
      <c r="O162" s="157"/>
      <c r="P162" s="98">
        <f t="shared" si="9"/>
        <v>4</v>
      </c>
      <c r="Q162" s="157" t="s">
        <v>259</v>
      </c>
      <c r="R162" s="118" t="s">
        <v>24</v>
      </c>
      <c r="U162" s="1"/>
    </row>
    <row r="163" s="131" customFormat="1" customHeight="1" spans="1:21">
      <c r="A163" s="140">
        <f t="shared" si="7"/>
        <v>158</v>
      </c>
      <c r="B163" s="57" t="s">
        <v>296</v>
      </c>
      <c r="C163" s="57" t="s">
        <v>172</v>
      </c>
      <c r="D163" s="73"/>
      <c r="E163" s="118" t="s">
        <v>24</v>
      </c>
      <c r="F163" s="157"/>
      <c r="G163" s="157"/>
      <c r="H163" s="158"/>
      <c r="I163" s="158"/>
      <c r="J163" s="73"/>
      <c r="K163" s="57"/>
      <c r="L163" s="73">
        <v>4</v>
      </c>
      <c r="M163" s="157"/>
      <c r="N163" s="157"/>
      <c r="O163" s="157"/>
      <c r="P163" s="98">
        <f t="shared" si="9"/>
        <v>4</v>
      </c>
      <c r="Q163" s="157" t="s">
        <v>259</v>
      </c>
      <c r="R163" s="118" t="s">
        <v>24</v>
      </c>
      <c r="U163" s="1"/>
    </row>
    <row r="164" s="131" customFormat="1" customHeight="1" spans="1:21">
      <c r="A164" s="140">
        <f t="shared" si="7"/>
        <v>159</v>
      </c>
      <c r="B164" s="57" t="s">
        <v>297</v>
      </c>
      <c r="C164" s="57" t="s">
        <v>172</v>
      </c>
      <c r="D164" s="73"/>
      <c r="E164" s="118" t="s">
        <v>24</v>
      </c>
      <c r="F164" s="157"/>
      <c r="G164" s="157"/>
      <c r="H164" s="158"/>
      <c r="I164" s="158"/>
      <c r="J164" s="73"/>
      <c r="K164" s="57"/>
      <c r="L164" s="73">
        <v>3</v>
      </c>
      <c r="M164" s="157"/>
      <c r="N164" s="157"/>
      <c r="O164" s="157"/>
      <c r="P164" s="98">
        <f t="shared" si="9"/>
        <v>3</v>
      </c>
      <c r="Q164" s="157" t="s">
        <v>259</v>
      </c>
      <c r="R164" s="118" t="s">
        <v>24</v>
      </c>
      <c r="U164" s="1"/>
    </row>
    <row r="165" s="131" customFormat="1" customHeight="1" spans="1:21">
      <c r="A165" s="140">
        <f t="shared" si="7"/>
        <v>160</v>
      </c>
      <c r="B165" s="57" t="s">
        <v>298</v>
      </c>
      <c r="C165" s="57" t="s">
        <v>172</v>
      </c>
      <c r="D165" s="73"/>
      <c r="E165" s="118" t="s">
        <v>24</v>
      </c>
      <c r="F165" s="157"/>
      <c r="G165" s="157"/>
      <c r="H165" s="158"/>
      <c r="I165" s="158"/>
      <c r="J165" s="73"/>
      <c r="K165" s="57"/>
      <c r="L165" s="73">
        <v>5</v>
      </c>
      <c r="M165" s="157"/>
      <c r="N165" s="157"/>
      <c r="O165" s="157"/>
      <c r="P165" s="98">
        <f t="shared" si="9"/>
        <v>5</v>
      </c>
      <c r="Q165" s="157" t="s">
        <v>259</v>
      </c>
      <c r="R165" s="118" t="s">
        <v>24</v>
      </c>
      <c r="U165" s="1"/>
    </row>
    <row r="166" s="131" customFormat="1" customHeight="1" spans="1:21">
      <c r="A166" s="140">
        <f t="shared" si="7"/>
        <v>161</v>
      </c>
      <c r="B166" s="57" t="s">
        <v>299</v>
      </c>
      <c r="C166" s="57" t="s">
        <v>21</v>
      </c>
      <c r="D166" s="73"/>
      <c r="E166" s="118" t="s">
        <v>24</v>
      </c>
      <c r="F166" s="157"/>
      <c r="G166" s="157"/>
      <c r="H166" s="158"/>
      <c r="I166" s="158"/>
      <c r="J166" s="73"/>
      <c r="K166" s="57"/>
      <c r="L166" s="73">
        <v>130</v>
      </c>
      <c r="M166" s="157"/>
      <c r="N166" s="157"/>
      <c r="O166" s="157"/>
      <c r="P166" s="98">
        <f t="shared" si="9"/>
        <v>130</v>
      </c>
      <c r="Q166" s="157" t="s">
        <v>259</v>
      </c>
      <c r="R166" s="118" t="s">
        <v>24</v>
      </c>
      <c r="U166" s="1"/>
    </row>
    <row r="167" s="131" customFormat="1" customHeight="1" spans="1:21">
      <c r="A167" s="140">
        <f t="shared" si="7"/>
        <v>162</v>
      </c>
      <c r="B167" s="57" t="s">
        <v>300</v>
      </c>
      <c r="C167" s="57" t="s">
        <v>131</v>
      </c>
      <c r="D167" s="73"/>
      <c r="E167" s="118" t="s">
        <v>24</v>
      </c>
      <c r="F167" s="157"/>
      <c r="G167" s="73"/>
      <c r="H167" s="158"/>
      <c r="I167" s="158"/>
      <c r="J167" s="73"/>
      <c r="K167" s="57"/>
      <c r="L167" s="73">
        <v>10</v>
      </c>
      <c r="M167" s="157"/>
      <c r="N167" s="157"/>
      <c r="O167" s="157"/>
      <c r="P167" s="98">
        <f t="shared" si="9"/>
        <v>10</v>
      </c>
      <c r="Q167" s="73" t="s">
        <v>259</v>
      </c>
      <c r="R167" s="118" t="s">
        <v>24</v>
      </c>
      <c r="U167" s="1"/>
    </row>
    <row r="168" s="131" customFormat="1" customHeight="1" spans="1:21">
      <c r="A168" s="140">
        <f t="shared" si="7"/>
        <v>163</v>
      </c>
      <c r="B168" s="57" t="s">
        <v>301</v>
      </c>
      <c r="C168" s="57" t="s">
        <v>21</v>
      </c>
      <c r="D168" s="73"/>
      <c r="E168" s="118" t="s">
        <v>24</v>
      </c>
      <c r="F168" s="157"/>
      <c r="G168" s="157"/>
      <c r="H168" s="158"/>
      <c r="I168" s="158"/>
      <c r="J168" s="73"/>
      <c r="K168" s="57"/>
      <c r="L168" s="73">
        <v>2</v>
      </c>
      <c r="M168" s="157"/>
      <c r="N168" s="157"/>
      <c r="O168" s="157"/>
      <c r="P168" s="98">
        <f t="shared" si="9"/>
        <v>2</v>
      </c>
      <c r="Q168" s="157" t="s">
        <v>259</v>
      </c>
      <c r="R168" s="118" t="s">
        <v>24</v>
      </c>
      <c r="U168" s="1"/>
    </row>
    <row r="169" s="1" customFormat="1" customHeight="1" spans="1:21">
      <c r="A169" s="140">
        <f t="shared" si="7"/>
        <v>164</v>
      </c>
      <c r="B169" s="57" t="s">
        <v>302</v>
      </c>
      <c r="C169" s="57" t="s">
        <v>248</v>
      </c>
      <c r="D169" s="73" t="s">
        <v>303</v>
      </c>
      <c r="E169" s="118"/>
      <c r="F169" s="107"/>
      <c r="G169" s="107"/>
      <c r="H169" s="158"/>
      <c r="I169" s="158"/>
      <c r="J169" s="73"/>
      <c r="K169" s="57"/>
      <c r="L169" s="73">
        <v>5</v>
      </c>
      <c r="M169" s="157"/>
      <c r="N169" s="157"/>
      <c r="O169" s="157"/>
      <c r="P169" s="98">
        <f t="shared" si="9"/>
        <v>5</v>
      </c>
      <c r="Q169" s="157"/>
      <c r="R169" s="118"/>
      <c r="S169" s="10"/>
    </row>
    <row r="170" s="1" customFormat="1" customHeight="1" spans="1:21">
      <c r="A170" s="140">
        <f t="shared" si="7"/>
        <v>165</v>
      </c>
      <c r="B170" s="57" t="s">
        <v>304</v>
      </c>
      <c r="C170" s="57" t="s">
        <v>305</v>
      </c>
      <c r="D170" s="73" t="s">
        <v>306</v>
      </c>
      <c r="E170" s="118"/>
      <c r="F170" s="107"/>
      <c r="G170" s="107"/>
      <c r="H170" s="159">
        <v>4</v>
      </c>
      <c r="I170" s="158"/>
      <c r="J170" s="73">
        <v>4</v>
      </c>
      <c r="K170" s="57"/>
      <c r="L170" s="73">
        <v>12</v>
      </c>
      <c r="M170" s="157"/>
      <c r="N170" s="157"/>
      <c r="O170" s="157"/>
      <c r="P170" s="98">
        <f t="shared" si="9"/>
        <v>20</v>
      </c>
      <c r="Q170" s="157"/>
      <c r="R170" s="118"/>
    </row>
    <row r="171" s="1" customFormat="1" customHeight="1" spans="1:21">
      <c r="A171" s="140">
        <f t="shared" si="7"/>
        <v>166</v>
      </c>
      <c r="B171" s="57" t="s">
        <v>307</v>
      </c>
      <c r="C171" s="57" t="s">
        <v>308</v>
      </c>
      <c r="D171" s="73"/>
      <c r="E171" s="118"/>
      <c r="F171" s="157"/>
      <c r="G171" s="157"/>
      <c r="H171" s="158"/>
      <c r="I171" s="158"/>
      <c r="J171" s="73"/>
      <c r="K171" s="57">
        <v>5</v>
      </c>
      <c r="L171" s="73"/>
      <c r="M171" s="157"/>
      <c r="N171" s="157"/>
      <c r="O171" s="157"/>
      <c r="P171" s="98">
        <f t="shared" si="9"/>
        <v>5</v>
      </c>
      <c r="Q171" s="157"/>
      <c r="R171" s="118"/>
    </row>
    <row r="172" s="131" customFormat="1" customHeight="1" spans="1:21">
      <c r="A172" s="140">
        <f t="shared" si="7"/>
        <v>167</v>
      </c>
      <c r="B172" s="57" t="s">
        <v>309</v>
      </c>
      <c r="C172" s="57" t="s">
        <v>21</v>
      </c>
      <c r="D172" s="160" t="s">
        <v>310</v>
      </c>
      <c r="E172" s="118"/>
      <c r="F172" s="157"/>
      <c r="G172" s="157"/>
      <c r="H172" s="158"/>
      <c r="I172" s="158"/>
      <c r="J172" s="73"/>
      <c r="K172" s="57">
        <v>20</v>
      </c>
      <c r="L172" s="73"/>
      <c r="M172" s="157"/>
      <c r="N172" s="157"/>
      <c r="O172" s="157"/>
      <c r="P172" s="98">
        <f t="shared" si="9"/>
        <v>20</v>
      </c>
      <c r="Q172" s="157" t="s">
        <v>311</v>
      </c>
      <c r="R172" s="118"/>
      <c r="U172" s="1"/>
    </row>
    <row r="173" s="131" customFormat="1" customHeight="1" spans="1:21">
      <c r="A173" s="140">
        <f t="shared" si="7"/>
        <v>168</v>
      </c>
      <c r="B173" s="57" t="s">
        <v>312</v>
      </c>
      <c r="C173" s="57" t="s">
        <v>21</v>
      </c>
      <c r="D173" s="161" t="s">
        <v>313</v>
      </c>
      <c r="E173" s="162"/>
      <c r="F173" s="157"/>
      <c r="G173" s="157"/>
      <c r="H173" s="158"/>
      <c r="I173" s="158"/>
      <c r="J173" s="73"/>
      <c r="K173" s="57">
        <v>20</v>
      </c>
      <c r="L173" s="73"/>
      <c r="M173" s="157"/>
      <c r="N173" s="157"/>
      <c r="O173" s="157"/>
      <c r="P173" s="98">
        <f t="shared" si="9"/>
        <v>20</v>
      </c>
      <c r="Q173" s="157" t="s">
        <v>311</v>
      </c>
      <c r="R173" s="163"/>
      <c r="U173" s="1"/>
    </row>
    <row r="174" s="131" customFormat="1" customHeight="1" spans="1:21">
      <c r="A174" s="140">
        <f t="shared" si="7"/>
        <v>169</v>
      </c>
      <c r="B174" s="57" t="s">
        <v>314</v>
      </c>
      <c r="C174" s="57" t="s">
        <v>21</v>
      </c>
      <c r="D174" s="161" t="s">
        <v>315</v>
      </c>
      <c r="E174" s="162"/>
      <c r="F174" s="157"/>
      <c r="G174" s="157"/>
      <c r="H174" s="158"/>
      <c r="I174" s="158"/>
      <c r="J174" s="73"/>
      <c r="K174" s="57">
        <v>5</v>
      </c>
      <c r="L174" s="73"/>
      <c r="M174" s="157"/>
      <c r="N174" s="157"/>
      <c r="O174" s="157"/>
      <c r="P174" s="98">
        <f t="shared" si="9"/>
        <v>5</v>
      </c>
      <c r="Q174" s="157" t="s">
        <v>311</v>
      </c>
      <c r="R174" s="163"/>
      <c r="U174" s="1"/>
    </row>
    <row r="175" s="131" customFormat="1" customHeight="1" spans="1:21">
      <c r="A175" s="140">
        <f t="shared" si="7"/>
        <v>170</v>
      </c>
      <c r="B175" s="57" t="s">
        <v>316</v>
      </c>
      <c r="C175" s="57" t="s">
        <v>28</v>
      </c>
      <c r="D175" s="161" t="s">
        <v>317</v>
      </c>
      <c r="E175" s="162"/>
      <c r="F175" s="157"/>
      <c r="G175" s="157"/>
      <c r="H175" s="158"/>
      <c r="I175" s="158"/>
      <c r="J175" s="164"/>
      <c r="K175" s="73">
        <v>15</v>
      </c>
      <c r="L175" s="157"/>
      <c r="M175" s="157"/>
      <c r="N175" s="157"/>
      <c r="O175" s="157"/>
      <c r="P175" s="98">
        <f t="shared" si="9"/>
        <v>15</v>
      </c>
      <c r="Q175" s="157" t="s">
        <v>311</v>
      </c>
      <c r="R175" s="163"/>
      <c r="U175" s="1"/>
    </row>
    <row r="176" s="131" customFormat="1" customHeight="1" spans="1:21">
      <c r="A176" s="140">
        <f t="shared" si="7"/>
        <v>171</v>
      </c>
      <c r="B176" s="57" t="s">
        <v>318</v>
      </c>
      <c r="C176" s="57" t="s">
        <v>28</v>
      </c>
      <c r="D176" s="161" t="s">
        <v>319</v>
      </c>
      <c r="E176" s="162"/>
      <c r="F176" s="157"/>
      <c r="G176" s="157"/>
      <c r="H176" s="158"/>
      <c r="I176" s="158"/>
      <c r="J176" s="164"/>
      <c r="K176" s="73">
        <v>15</v>
      </c>
      <c r="L176" s="157"/>
      <c r="M176" s="157"/>
      <c r="N176" s="157"/>
      <c r="O176" s="157"/>
      <c r="P176" s="98">
        <f t="shared" si="9"/>
        <v>15</v>
      </c>
      <c r="Q176" s="157" t="s">
        <v>311</v>
      </c>
      <c r="R176" s="163"/>
      <c r="U176" s="1"/>
    </row>
    <row r="177" s="131" customFormat="1" customHeight="1" spans="1:21">
      <c r="A177" s="140">
        <f t="shared" si="7"/>
        <v>172</v>
      </c>
      <c r="B177" s="57" t="s">
        <v>318</v>
      </c>
      <c r="C177" s="57" t="s">
        <v>28</v>
      </c>
      <c r="D177" s="161" t="s">
        <v>320</v>
      </c>
      <c r="E177" s="162"/>
      <c r="F177" s="157"/>
      <c r="G177" s="157"/>
      <c r="H177" s="158"/>
      <c r="I177" s="158"/>
      <c r="J177" s="164"/>
      <c r="K177" s="73">
        <v>20</v>
      </c>
      <c r="L177" s="157"/>
      <c r="M177" s="157"/>
      <c r="N177" s="157"/>
      <c r="O177" s="157"/>
      <c r="P177" s="98">
        <f t="shared" si="9"/>
        <v>20</v>
      </c>
      <c r="Q177" s="157" t="s">
        <v>311</v>
      </c>
      <c r="R177" s="163"/>
      <c r="U177" s="1"/>
    </row>
    <row r="178" s="131" customFormat="1" customHeight="1" spans="1:21">
      <c r="A178" s="140">
        <f t="shared" si="7"/>
        <v>173</v>
      </c>
      <c r="B178" s="57" t="s">
        <v>321</v>
      </c>
      <c r="C178" s="57" t="s">
        <v>28</v>
      </c>
      <c r="D178" s="161" t="s">
        <v>322</v>
      </c>
      <c r="E178" s="162"/>
      <c r="F178" s="157"/>
      <c r="G178" s="157"/>
      <c r="H178" s="158"/>
      <c r="I178" s="158"/>
      <c r="J178" s="164"/>
      <c r="K178" s="73">
        <v>10</v>
      </c>
      <c r="L178" s="157"/>
      <c r="M178" s="157"/>
      <c r="N178" s="157"/>
      <c r="O178" s="157"/>
      <c r="P178" s="98">
        <f t="shared" si="9"/>
        <v>10</v>
      </c>
      <c r="Q178" s="157" t="s">
        <v>311</v>
      </c>
      <c r="R178" s="163"/>
      <c r="U178" s="1"/>
    </row>
    <row r="179" s="131" customFormat="1" customHeight="1" spans="1:21">
      <c r="A179" s="140">
        <f t="shared" si="7"/>
        <v>174</v>
      </c>
      <c r="B179" s="57" t="s">
        <v>323</v>
      </c>
      <c r="C179" s="57" t="s">
        <v>28</v>
      </c>
      <c r="D179" s="160"/>
      <c r="E179" s="162"/>
      <c r="F179" s="157"/>
      <c r="G179" s="157"/>
      <c r="H179" s="158"/>
      <c r="I179" s="158"/>
      <c r="J179" s="164"/>
      <c r="K179" s="73">
        <v>30</v>
      </c>
      <c r="L179" s="157"/>
      <c r="M179" s="157"/>
      <c r="N179" s="157"/>
      <c r="O179" s="157"/>
      <c r="P179" s="98">
        <f t="shared" si="9"/>
        <v>30</v>
      </c>
      <c r="Q179" s="157" t="s">
        <v>311</v>
      </c>
      <c r="R179" s="163"/>
      <c r="U179" s="1"/>
    </row>
    <row r="180" s="131" customFormat="1" customHeight="1" spans="1:21">
      <c r="A180" s="140">
        <f t="shared" si="7"/>
        <v>175</v>
      </c>
      <c r="B180" s="57" t="s">
        <v>324</v>
      </c>
      <c r="C180" s="57" t="s">
        <v>28</v>
      </c>
      <c r="D180" s="161" t="s">
        <v>325</v>
      </c>
      <c r="E180" s="162"/>
      <c r="F180" s="157"/>
      <c r="G180" s="157"/>
      <c r="H180" s="158"/>
      <c r="I180" s="158"/>
      <c r="J180" s="164"/>
      <c r="K180" s="73">
        <v>4</v>
      </c>
      <c r="L180" s="157"/>
      <c r="M180" s="157"/>
      <c r="N180" s="157"/>
      <c r="O180" s="157"/>
      <c r="P180" s="98">
        <f t="shared" si="9"/>
        <v>4</v>
      </c>
      <c r="Q180" s="157" t="s">
        <v>311</v>
      </c>
      <c r="R180" s="163"/>
      <c r="U180" s="1"/>
    </row>
    <row r="181" s="131" customFormat="1" customHeight="1" spans="1:21">
      <c r="A181" s="140">
        <f t="shared" si="7"/>
        <v>176</v>
      </c>
      <c r="B181" s="57" t="s">
        <v>326</v>
      </c>
      <c r="C181" s="57" t="s">
        <v>28</v>
      </c>
      <c r="D181" s="161" t="s">
        <v>327</v>
      </c>
      <c r="E181" s="162"/>
      <c r="F181" s="157"/>
      <c r="G181" s="157"/>
      <c r="H181" s="158"/>
      <c r="I181" s="158"/>
      <c r="J181" s="164"/>
      <c r="K181" s="73">
        <v>4</v>
      </c>
      <c r="L181" s="157"/>
      <c r="M181" s="157"/>
      <c r="N181" s="157"/>
      <c r="O181" s="157"/>
      <c r="P181" s="98">
        <f t="shared" si="9"/>
        <v>4</v>
      </c>
      <c r="Q181" s="157" t="s">
        <v>311</v>
      </c>
      <c r="R181" s="163"/>
      <c r="U181" s="1"/>
    </row>
    <row r="182" s="131" customFormat="1" customHeight="1" spans="1:21">
      <c r="A182" s="140">
        <f t="shared" si="7"/>
        <v>177</v>
      </c>
      <c r="B182" s="57" t="s">
        <v>328</v>
      </c>
      <c r="C182" s="57" t="s">
        <v>28</v>
      </c>
      <c r="D182" s="161" t="s">
        <v>329</v>
      </c>
      <c r="E182" s="162"/>
      <c r="F182" s="157"/>
      <c r="G182" s="157"/>
      <c r="H182" s="158"/>
      <c r="I182" s="158"/>
      <c r="J182" s="164"/>
      <c r="K182" s="73">
        <v>6</v>
      </c>
      <c r="L182" s="157"/>
      <c r="M182" s="157"/>
      <c r="N182" s="157"/>
      <c r="O182" s="157"/>
      <c r="P182" s="98">
        <f t="shared" si="9"/>
        <v>6</v>
      </c>
      <c r="Q182" s="157" t="s">
        <v>311</v>
      </c>
      <c r="R182" s="163"/>
      <c r="U182" s="1"/>
    </row>
    <row r="183" s="131" customFormat="1" customHeight="1" spans="1:21">
      <c r="A183" s="140">
        <f t="shared" si="7"/>
        <v>178</v>
      </c>
      <c r="B183" s="57" t="s">
        <v>330</v>
      </c>
      <c r="C183" s="57" t="s">
        <v>28</v>
      </c>
      <c r="D183" s="161" t="s">
        <v>331</v>
      </c>
      <c r="E183" s="162"/>
      <c r="F183" s="157"/>
      <c r="G183" s="157"/>
      <c r="H183" s="158"/>
      <c r="I183" s="158"/>
      <c r="J183" s="164"/>
      <c r="K183" s="73">
        <v>5</v>
      </c>
      <c r="L183" s="157"/>
      <c r="M183" s="157"/>
      <c r="N183" s="157"/>
      <c r="O183" s="157"/>
      <c r="P183" s="98">
        <f t="shared" si="9"/>
        <v>5</v>
      </c>
      <c r="Q183" s="157" t="s">
        <v>311</v>
      </c>
      <c r="R183" s="163"/>
      <c r="U183" s="1"/>
    </row>
    <row r="184" s="131" customFormat="1" customHeight="1" spans="1:21">
      <c r="A184" s="140">
        <f t="shared" si="7"/>
        <v>179</v>
      </c>
      <c r="B184" s="57" t="s">
        <v>332</v>
      </c>
      <c r="C184" s="57" t="s">
        <v>28</v>
      </c>
      <c r="D184" s="161" t="s">
        <v>333</v>
      </c>
      <c r="E184" s="162"/>
      <c r="F184" s="157"/>
      <c r="G184" s="157"/>
      <c r="H184" s="158"/>
      <c r="I184" s="158"/>
      <c r="J184" s="164"/>
      <c r="K184" s="73">
        <v>4</v>
      </c>
      <c r="L184" s="157"/>
      <c r="M184" s="157"/>
      <c r="N184" s="157"/>
      <c r="O184" s="157"/>
      <c r="P184" s="98">
        <f t="shared" si="9"/>
        <v>4</v>
      </c>
      <c r="Q184" s="157" t="s">
        <v>311</v>
      </c>
      <c r="R184" s="163"/>
      <c r="U184" s="1"/>
    </row>
    <row r="185" s="131" customFormat="1" customHeight="1" spans="1:21">
      <c r="A185" s="140">
        <f t="shared" si="7"/>
        <v>180</v>
      </c>
      <c r="B185" s="57" t="s">
        <v>334</v>
      </c>
      <c r="C185" s="57" t="s">
        <v>28</v>
      </c>
      <c r="D185" s="161" t="s">
        <v>335</v>
      </c>
      <c r="E185" s="162"/>
      <c r="F185" s="157"/>
      <c r="G185" s="157"/>
      <c r="H185" s="158"/>
      <c r="I185" s="158"/>
      <c r="J185" s="164"/>
      <c r="K185" s="73">
        <v>15</v>
      </c>
      <c r="L185" s="157"/>
      <c r="M185" s="157"/>
      <c r="N185" s="157"/>
      <c r="O185" s="157"/>
      <c r="P185" s="98">
        <f t="shared" si="9"/>
        <v>15</v>
      </c>
      <c r="Q185" s="157" t="s">
        <v>311</v>
      </c>
      <c r="R185" s="163"/>
      <c r="U185" s="1"/>
    </row>
    <row r="186" s="131" customFormat="1" customHeight="1" spans="1:21">
      <c r="A186" s="140">
        <f t="shared" si="7"/>
        <v>181</v>
      </c>
      <c r="B186" s="57" t="s">
        <v>336</v>
      </c>
      <c r="C186" s="57" t="s">
        <v>28</v>
      </c>
      <c r="D186" s="161" t="s">
        <v>337</v>
      </c>
      <c r="E186" s="162"/>
      <c r="F186" s="157"/>
      <c r="G186" s="157"/>
      <c r="H186" s="158"/>
      <c r="I186" s="158"/>
      <c r="J186" s="164"/>
      <c r="K186" s="73">
        <v>15</v>
      </c>
      <c r="L186" s="157"/>
      <c r="M186" s="157"/>
      <c r="N186" s="157"/>
      <c r="O186" s="157"/>
      <c r="P186" s="98">
        <f t="shared" si="9"/>
        <v>15</v>
      </c>
      <c r="Q186" s="157" t="s">
        <v>311</v>
      </c>
      <c r="R186" s="163"/>
      <c r="U186" s="1"/>
    </row>
    <row r="187" s="131" customFormat="1" customHeight="1" spans="1:21">
      <c r="A187" s="140">
        <f t="shared" si="7"/>
        <v>182</v>
      </c>
      <c r="B187" s="57" t="s">
        <v>338</v>
      </c>
      <c r="C187" s="57" t="s">
        <v>28</v>
      </c>
      <c r="D187" s="161" t="s">
        <v>339</v>
      </c>
      <c r="E187" s="162"/>
      <c r="F187" s="157"/>
      <c r="G187" s="157"/>
      <c r="H187" s="158"/>
      <c r="I187" s="158"/>
      <c r="J187" s="164"/>
      <c r="K187" s="73">
        <v>4</v>
      </c>
      <c r="L187" s="157"/>
      <c r="M187" s="157"/>
      <c r="N187" s="157"/>
      <c r="O187" s="157"/>
      <c r="P187" s="98">
        <f t="shared" si="9"/>
        <v>4</v>
      </c>
      <c r="Q187" s="157" t="s">
        <v>311</v>
      </c>
      <c r="R187" s="163"/>
      <c r="U187" s="1"/>
    </row>
    <row r="188" s="131" customFormat="1" customHeight="1" spans="1:21">
      <c r="A188" s="140">
        <f t="shared" si="7"/>
        <v>183</v>
      </c>
      <c r="B188" s="57" t="s">
        <v>340</v>
      </c>
      <c r="C188" s="57" t="s">
        <v>28</v>
      </c>
      <c r="D188" s="161" t="s">
        <v>341</v>
      </c>
      <c r="E188" s="162"/>
      <c r="F188" s="157"/>
      <c r="G188" s="157"/>
      <c r="H188" s="158"/>
      <c r="I188" s="158"/>
      <c r="J188" s="164"/>
      <c r="K188" s="73">
        <v>15</v>
      </c>
      <c r="L188" s="157"/>
      <c r="M188" s="157"/>
      <c r="N188" s="157"/>
      <c r="O188" s="157"/>
      <c r="P188" s="98">
        <f t="shared" si="9"/>
        <v>15</v>
      </c>
      <c r="Q188" s="157" t="s">
        <v>311</v>
      </c>
      <c r="R188" s="163"/>
      <c r="U188" s="1"/>
    </row>
    <row r="189" s="131" customFormat="1" customHeight="1" spans="1:21">
      <c r="A189" s="140">
        <f t="shared" si="7"/>
        <v>184</v>
      </c>
      <c r="B189" s="57" t="s">
        <v>342</v>
      </c>
      <c r="C189" s="57" t="s">
        <v>28</v>
      </c>
      <c r="D189" s="161" t="s">
        <v>343</v>
      </c>
      <c r="E189" s="162"/>
      <c r="F189" s="157"/>
      <c r="G189" s="157"/>
      <c r="H189" s="158"/>
      <c r="I189" s="158"/>
      <c r="J189" s="164"/>
      <c r="K189" s="73">
        <v>2</v>
      </c>
      <c r="L189" s="157"/>
      <c r="M189" s="157"/>
      <c r="N189" s="157"/>
      <c r="O189" s="157"/>
      <c r="P189" s="98">
        <f t="shared" si="9"/>
        <v>2</v>
      </c>
      <c r="Q189" s="157" t="s">
        <v>311</v>
      </c>
      <c r="R189" s="163"/>
      <c r="U189" s="1"/>
    </row>
    <row r="190" s="131" customFormat="1" customHeight="1" spans="1:21">
      <c r="A190" s="140">
        <f t="shared" si="7"/>
        <v>185</v>
      </c>
      <c r="B190" s="57" t="s">
        <v>344</v>
      </c>
      <c r="C190" s="57" t="s">
        <v>28</v>
      </c>
      <c r="D190" s="161" t="s">
        <v>345</v>
      </c>
      <c r="E190" s="162"/>
      <c r="F190" s="157"/>
      <c r="G190" s="157"/>
      <c r="H190" s="158"/>
      <c r="I190" s="158"/>
      <c r="J190" s="164"/>
      <c r="K190" s="73">
        <v>15</v>
      </c>
      <c r="L190" s="157"/>
      <c r="M190" s="157"/>
      <c r="N190" s="157"/>
      <c r="O190" s="157"/>
      <c r="P190" s="98">
        <f t="shared" si="9"/>
        <v>15</v>
      </c>
      <c r="Q190" s="157" t="s">
        <v>311</v>
      </c>
      <c r="R190" s="163"/>
      <c r="U190" s="1"/>
    </row>
    <row r="191" s="131" customFormat="1" customHeight="1" spans="1:21">
      <c r="A191" s="140">
        <f t="shared" si="7"/>
        <v>186</v>
      </c>
      <c r="B191" s="57" t="s">
        <v>344</v>
      </c>
      <c r="C191" s="57" t="s">
        <v>28</v>
      </c>
      <c r="D191" s="161" t="s">
        <v>346</v>
      </c>
      <c r="E191" s="162"/>
      <c r="F191" s="157"/>
      <c r="G191" s="157"/>
      <c r="H191" s="158"/>
      <c r="I191" s="158"/>
      <c r="J191" s="164"/>
      <c r="K191" s="73">
        <v>15</v>
      </c>
      <c r="L191" s="157"/>
      <c r="M191" s="157"/>
      <c r="N191" s="157"/>
      <c r="O191" s="157"/>
      <c r="P191" s="98">
        <f t="shared" si="9"/>
        <v>15</v>
      </c>
      <c r="Q191" s="157" t="s">
        <v>311</v>
      </c>
      <c r="R191" s="163"/>
      <c r="U191" s="1"/>
    </row>
    <row r="192" s="131" customFormat="1" customHeight="1" spans="1:21">
      <c r="A192" s="140">
        <f t="shared" si="7"/>
        <v>187</v>
      </c>
      <c r="B192" s="57" t="s">
        <v>347</v>
      </c>
      <c r="C192" s="57" t="s">
        <v>28</v>
      </c>
      <c r="D192" s="161" t="s">
        <v>348</v>
      </c>
      <c r="E192" s="162"/>
      <c r="F192" s="157"/>
      <c r="G192" s="157"/>
      <c r="H192" s="158"/>
      <c r="I192" s="158"/>
      <c r="J192" s="164"/>
      <c r="K192" s="73">
        <v>25</v>
      </c>
      <c r="L192" s="157"/>
      <c r="M192" s="157"/>
      <c r="N192" s="157"/>
      <c r="O192" s="157"/>
      <c r="P192" s="98">
        <f t="shared" si="9"/>
        <v>25</v>
      </c>
      <c r="Q192" s="157" t="s">
        <v>311</v>
      </c>
      <c r="R192" s="163"/>
      <c r="U192" s="1"/>
    </row>
    <row r="193" s="131" customFormat="1" customHeight="1" spans="1:21">
      <c r="A193" s="140">
        <f t="shared" si="7"/>
        <v>188</v>
      </c>
      <c r="B193" s="57" t="s">
        <v>349</v>
      </c>
      <c r="C193" s="57" t="s">
        <v>305</v>
      </c>
      <c r="D193" s="161" t="s">
        <v>350</v>
      </c>
      <c r="E193" s="162"/>
      <c r="F193" s="157"/>
      <c r="G193" s="157"/>
      <c r="H193" s="158"/>
      <c r="I193" s="158"/>
      <c r="J193" s="164"/>
      <c r="K193" s="73">
        <v>60</v>
      </c>
      <c r="L193" s="157"/>
      <c r="M193" s="157"/>
      <c r="N193" s="157"/>
      <c r="O193" s="157"/>
      <c r="P193" s="98">
        <f t="shared" si="9"/>
        <v>60</v>
      </c>
      <c r="Q193" s="157" t="s">
        <v>311</v>
      </c>
      <c r="R193" s="163"/>
      <c r="U193" s="1"/>
    </row>
    <row r="194" s="131" customFormat="1" customHeight="1" spans="1:21">
      <c r="A194" s="140">
        <f t="shared" si="7"/>
        <v>189</v>
      </c>
      <c r="B194" s="57" t="s">
        <v>351</v>
      </c>
      <c r="C194" s="57" t="s">
        <v>28</v>
      </c>
      <c r="D194" s="161" t="s">
        <v>352</v>
      </c>
      <c r="E194" s="162"/>
      <c r="F194" s="157"/>
      <c r="G194" s="157"/>
      <c r="H194" s="158"/>
      <c r="I194" s="158"/>
      <c r="J194" s="164"/>
      <c r="K194" s="73">
        <v>20</v>
      </c>
      <c r="L194" s="157"/>
      <c r="M194" s="157"/>
      <c r="N194" s="157"/>
      <c r="O194" s="157"/>
      <c r="P194" s="98">
        <f t="shared" si="9"/>
        <v>20</v>
      </c>
      <c r="Q194" s="157" t="s">
        <v>311</v>
      </c>
      <c r="R194" s="163"/>
      <c r="U194" s="1"/>
    </row>
    <row r="195" s="131" customFormat="1" customHeight="1" spans="1:21">
      <c r="A195" s="140">
        <f t="shared" si="7"/>
        <v>190</v>
      </c>
      <c r="B195" s="57" t="s">
        <v>353</v>
      </c>
      <c r="C195" s="57" t="s">
        <v>21</v>
      </c>
      <c r="D195" s="161" t="s">
        <v>354</v>
      </c>
      <c r="E195" s="162"/>
      <c r="F195" s="157"/>
      <c r="G195" s="157"/>
      <c r="H195" s="158"/>
      <c r="I195" s="158"/>
      <c r="J195" s="164"/>
      <c r="K195" s="73">
        <v>20</v>
      </c>
      <c r="L195" s="157"/>
      <c r="M195" s="157"/>
      <c r="N195" s="157"/>
      <c r="O195" s="157"/>
      <c r="P195" s="98">
        <f t="shared" si="9"/>
        <v>20</v>
      </c>
      <c r="Q195" s="157" t="s">
        <v>311</v>
      </c>
      <c r="R195" s="163"/>
      <c r="U195" s="1"/>
    </row>
    <row r="196" s="131" customFormat="1" customHeight="1" spans="1:21">
      <c r="A196" s="140">
        <f t="shared" si="7"/>
        <v>191</v>
      </c>
      <c r="B196" s="57" t="s">
        <v>355</v>
      </c>
      <c r="C196" s="57" t="s">
        <v>21</v>
      </c>
      <c r="D196" s="161" t="s">
        <v>356</v>
      </c>
      <c r="E196" s="162"/>
      <c r="F196" s="157"/>
      <c r="G196" s="157"/>
      <c r="H196" s="158"/>
      <c r="I196" s="158"/>
      <c r="J196" s="164"/>
      <c r="K196" s="73">
        <v>15</v>
      </c>
      <c r="L196" s="157"/>
      <c r="M196" s="157"/>
      <c r="N196" s="157"/>
      <c r="O196" s="157"/>
      <c r="P196" s="98">
        <f t="shared" si="9"/>
        <v>15</v>
      </c>
      <c r="Q196" s="157" t="s">
        <v>311</v>
      </c>
      <c r="R196" s="163"/>
      <c r="U196" s="1"/>
    </row>
    <row r="197" s="131" customFormat="1" customHeight="1" spans="1:21">
      <c r="A197" s="140">
        <f t="shared" si="7"/>
        <v>192</v>
      </c>
      <c r="B197" s="57" t="s">
        <v>357</v>
      </c>
      <c r="C197" s="57" t="s">
        <v>21</v>
      </c>
      <c r="D197" s="161" t="s">
        <v>358</v>
      </c>
      <c r="E197" s="162"/>
      <c r="F197" s="157"/>
      <c r="G197" s="157"/>
      <c r="H197" s="158"/>
      <c r="I197" s="158"/>
      <c r="J197" s="164"/>
      <c r="K197" s="73">
        <v>15</v>
      </c>
      <c r="L197" s="157"/>
      <c r="M197" s="157"/>
      <c r="N197" s="157"/>
      <c r="O197" s="157"/>
      <c r="P197" s="98">
        <f t="shared" si="9"/>
        <v>15</v>
      </c>
      <c r="Q197" s="157" t="s">
        <v>311</v>
      </c>
      <c r="R197" s="163"/>
      <c r="U197" s="1"/>
    </row>
    <row r="198" s="131" customFormat="1" customHeight="1" spans="1:21">
      <c r="A198" s="140">
        <f t="shared" si="7"/>
        <v>193</v>
      </c>
      <c r="B198" s="57" t="s">
        <v>359</v>
      </c>
      <c r="C198" s="57" t="s">
        <v>21</v>
      </c>
      <c r="D198" s="161" t="s">
        <v>360</v>
      </c>
      <c r="E198" s="162"/>
      <c r="F198" s="157"/>
      <c r="G198" s="157"/>
      <c r="H198" s="158"/>
      <c r="I198" s="158"/>
      <c r="J198" s="164"/>
      <c r="K198" s="73">
        <v>50</v>
      </c>
      <c r="L198" s="157"/>
      <c r="M198" s="157"/>
      <c r="N198" s="157"/>
      <c r="O198" s="157"/>
      <c r="P198" s="98">
        <f t="shared" si="9"/>
        <v>50</v>
      </c>
      <c r="Q198" s="157" t="s">
        <v>311</v>
      </c>
      <c r="R198" s="163"/>
      <c r="U198" s="1"/>
    </row>
    <row r="199" s="131" customFormat="1" customHeight="1" spans="1:21">
      <c r="A199" s="140">
        <f t="shared" si="7"/>
        <v>194</v>
      </c>
      <c r="B199" s="57" t="s">
        <v>359</v>
      </c>
      <c r="C199" s="57" t="s">
        <v>21</v>
      </c>
      <c r="D199" s="161" t="s">
        <v>361</v>
      </c>
      <c r="E199" s="162"/>
      <c r="F199" s="157"/>
      <c r="G199" s="157"/>
      <c r="H199" s="158"/>
      <c r="I199" s="158"/>
      <c r="J199" s="164"/>
      <c r="K199" s="73">
        <v>50</v>
      </c>
      <c r="L199" s="157"/>
      <c r="M199" s="157"/>
      <c r="N199" s="157"/>
      <c r="O199" s="157"/>
      <c r="P199" s="98">
        <f t="shared" si="9"/>
        <v>50</v>
      </c>
      <c r="Q199" s="157" t="s">
        <v>311</v>
      </c>
      <c r="R199" s="163"/>
      <c r="U199" s="1"/>
    </row>
    <row r="200" s="131" customFormat="1" customHeight="1" spans="1:21">
      <c r="A200" s="140">
        <f t="shared" si="7"/>
        <v>195</v>
      </c>
      <c r="B200" s="57" t="s">
        <v>362</v>
      </c>
      <c r="C200" s="57" t="s">
        <v>21</v>
      </c>
      <c r="D200" s="161" t="s">
        <v>363</v>
      </c>
      <c r="E200" s="162"/>
      <c r="F200" s="157"/>
      <c r="G200" s="157"/>
      <c r="H200" s="158"/>
      <c r="I200" s="158"/>
      <c r="J200" s="164"/>
      <c r="K200" s="73">
        <v>20</v>
      </c>
      <c r="L200" s="157"/>
      <c r="M200" s="157"/>
      <c r="N200" s="157"/>
      <c r="O200" s="157"/>
      <c r="P200" s="98">
        <f t="shared" si="9"/>
        <v>20</v>
      </c>
      <c r="Q200" s="157" t="s">
        <v>311</v>
      </c>
      <c r="R200" s="163"/>
      <c r="U200" s="1"/>
    </row>
    <row r="201" s="131" customFormat="1" customHeight="1" spans="1:21">
      <c r="A201" s="140">
        <f t="shared" si="7"/>
        <v>196</v>
      </c>
      <c r="B201" s="57" t="s">
        <v>364</v>
      </c>
      <c r="C201" s="57" t="s">
        <v>28</v>
      </c>
      <c r="D201" s="161" t="s">
        <v>365</v>
      </c>
      <c r="E201" s="162"/>
      <c r="F201" s="157"/>
      <c r="G201" s="157"/>
      <c r="H201" s="158"/>
      <c r="I201" s="158"/>
      <c r="J201" s="164"/>
      <c r="K201" s="73">
        <v>60</v>
      </c>
      <c r="L201" s="157"/>
      <c r="M201" s="157"/>
      <c r="N201" s="157"/>
      <c r="O201" s="157"/>
      <c r="P201" s="98">
        <f t="shared" si="9"/>
        <v>60</v>
      </c>
      <c r="Q201" s="157" t="s">
        <v>311</v>
      </c>
      <c r="R201" s="163"/>
      <c r="U201" s="1"/>
    </row>
    <row r="202" s="131" customFormat="1" customHeight="1" spans="1:21">
      <c r="A202" s="140">
        <f t="shared" ref="A202:A265" si="10">ROW()-5</f>
        <v>197</v>
      </c>
      <c r="B202" s="57" t="s">
        <v>366</v>
      </c>
      <c r="C202" s="57" t="s">
        <v>28</v>
      </c>
      <c r="D202" s="161" t="s">
        <v>367</v>
      </c>
      <c r="E202" s="162"/>
      <c r="F202" s="157"/>
      <c r="G202" s="157"/>
      <c r="H202" s="158"/>
      <c r="I202" s="158"/>
      <c r="J202" s="164"/>
      <c r="K202" s="73">
        <v>15</v>
      </c>
      <c r="L202" s="157"/>
      <c r="M202" s="157"/>
      <c r="N202" s="157"/>
      <c r="O202" s="157"/>
      <c r="P202" s="98">
        <f t="shared" si="9"/>
        <v>15</v>
      </c>
      <c r="Q202" s="157" t="s">
        <v>311</v>
      </c>
      <c r="R202" s="163"/>
      <c r="U202" s="1"/>
    </row>
    <row r="203" s="131" customFormat="1" customHeight="1" spans="1:21">
      <c r="A203" s="140">
        <f t="shared" si="10"/>
        <v>198</v>
      </c>
      <c r="B203" s="57" t="s">
        <v>368</v>
      </c>
      <c r="C203" s="57" t="s">
        <v>21</v>
      </c>
      <c r="D203" s="160"/>
      <c r="E203" s="165"/>
      <c r="F203" s="157"/>
      <c r="G203" s="157"/>
      <c r="H203" s="158"/>
      <c r="I203" s="158"/>
      <c r="J203" s="164"/>
      <c r="K203" s="73">
        <v>8</v>
      </c>
      <c r="L203" s="157"/>
      <c r="M203" s="157"/>
      <c r="N203" s="157"/>
      <c r="O203" s="157"/>
      <c r="P203" s="98">
        <f t="shared" si="9"/>
        <v>8</v>
      </c>
      <c r="Q203" s="157" t="s">
        <v>311</v>
      </c>
      <c r="R203" s="165"/>
      <c r="U203" s="1"/>
    </row>
    <row r="204" s="131" customFormat="1" customHeight="1" spans="1:21">
      <c r="A204" s="140">
        <f t="shared" si="10"/>
        <v>199</v>
      </c>
      <c r="B204" s="57" t="s">
        <v>369</v>
      </c>
      <c r="C204" s="57" t="s">
        <v>21</v>
      </c>
      <c r="D204" s="161" t="s">
        <v>370</v>
      </c>
      <c r="E204" s="162"/>
      <c r="F204" s="157"/>
      <c r="G204" s="157"/>
      <c r="H204" s="158"/>
      <c r="I204" s="158"/>
      <c r="J204" s="164"/>
      <c r="K204" s="73">
        <v>12</v>
      </c>
      <c r="L204" s="157"/>
      <c r="M204" s="157"/>
      <c r="N204" s="157"/>
      <c r="O204" s="157"/>
      <c r="P204" s="98">
        <f t="shared" si="9"/>
        <v>12</v>
      </c>
      <c r="Q204" s="157" t="s">
        <v>311</v>
      </c>
      <c r="R204" s="163"/>
      <c r="U204" s="1"/>
    </row>
    <row r="205" s="131" customFormat="1" customHeight="1" spans="1:21">
      <c r="A205" s="140">
        <f t="shared" si="10"/>
        <v>200</v>
      </c>
      <c r="B205" s="57" t="s">
        <v>371</v>
      </c>
      <c r="C205" s="57" t="s">
        <v>305</v>
      </c>
      <c r="D205" s="161" t="s">
        <v>372</v>
      </c>
      <c r="E205" s="162"/>
      <c r="F205" s="157"/>
      <c r="G205" s="157"/>
      <c r="H205" s="158"/>
      <c r="I205" s="158"/>
      <c r="J205" s="164"/>
      <c r="K205" s="73">
        <v>6</v>
      </c>
      <c r="L205" s="157"/>
      <c r="M205" s="157"/>
      <c r="N205" s="157"/>
      <c r="O205" s="157"/>
      <c r="P205" s="98">
        <f t="shared" si="9"/>
        <v>6</v>
      </c>
      <c r="Q205" s="157" t="s">
        <v>311</v>
      </c>
      <c r="R205" s="163"/>
      <c r="U205" s="1"/>
    </row>
    <row r="206" s="131" customFormat="1" customHeight="1" spans="1:21">
      <c r="A206" s="140">
        <f t="shared" si="10"/>
        <v>201</v>
      </c>
      <c r="B206" s="57" t="s">
        <v>373</v>
      </c>
      <c r="C206" s="57" t="s">
        <v>305</v>
      </c>
      <c r="D206" s="161" t="s">
        <v>374</v>
      </c>
      <c r="E206" s="162"/>
      <c r="F206" s="157"/>
      <c r="G206" s="157"/>
      <c r="H206" s="158"/>
      <c r="I206" s="158"/>
      <c r="J206" s="164"/>
      <c r="K206" s="73">
        <v>10</v>
      </c>
      <c r="L206" s="157"/>
      <c r="M206" s="157"/>
      <c r="N206" s="157"/>
      <c r="O206" s="157"/>
      <c r="P206" s="98">
        <f t="shared" si="9"/>
        <v>10</v>
      </c>
      <c r="Q206" s="157" t="s">
        <v>311</v>
      </c>
      <c r="R206" s="163"/>
      <c r="U206" s="1"/>
    </row>
    <row r="207" s="131" customFormat="1" customHeight="1" spans="1:21">
      <c r="A207" s="140">
        <f t="shared" si="10"/>
        <v>202</v>
      </c>
      <c r="B207" s="57" t="s">
        <v>375</v>
      </c>
      <c r="C207" s="57" t="s">
        <v>305</v>
      </c>
      <c r="D207" s="161" t="s">
        <v>376</v>
      </c>
      <c r="E207" s="162"/>
      <c r="F207" s="157"/>
      <c r="G207" s="157"/>
      <c r="H207" s="158"/>
      <c r="I207" s="158"/>
      <c r="J207" s="164"/>
      <c r="K207" s="73">
        <v>8</v>
      </c>
      <c r="L207" s="157"/>
      <c r="M207" s="157"/>
      <c r="N207" s="157"/>
      <c r="O207" s="157"/>
      <c r="P207" s="98">
        <f t="shared" si="9"/>
        <v>8</v>
      </c>
      <c r="Q207" s="157" t="s">
        <v>311</v>
      </c>
      <c r="R207" s="163"/>
      <c r="U207" s="1"/>
    </row>
    <row r="208" s="131" customFormat="1" customHeight="1" spans="1:21">
      <c r="A208" s="140">
        <f t="shared" si="10"/>
        <v>203</v>
      </c>
      <c r="B208" s="57" t="s">
        <v>377</v>
      </c>
      <c r="C208" s="57" t="s">
        <v>378</v>
      </c>
      <c r="D208" s="161" t="s">
        <v>379</v>
      </c>
      <c r="E208" s="162"/>
      <c r="F208" s="157"/>
      <c r="G208" s="157"/>
      <c r="H208" s="158"/>
      <c r="I208" s="158"/>
      <c r="J208" s="164"/>
      <c r="K208" s="73">
        <v>10</v>
      </c>
      <c r="L208" s="157"/>
      <c r="M208" s="157"/>
      <c r="N208" s="157"/>
      <c r="O208" s="157"/>
      <c r="P208" s="98">
        <f t="shared" si="9"/>
        <v>10</v>
      </c>
      <c r="Q208" s="157" t="s">
        <v>311</v>
      </c>
      <c r="R208" s="163"/>
      <c r="U208" s="1"/>
    </row>
    <row r="209" s="131" customFormat="1" customHeight="1" spans="1:21">
      <c r="A209" s="140">
        <f t="shared" si="10"/>
        <v>204</v>
      </c>
      <c r="B209" s="57" t="s">
        <v>380</v>
      </c>
      <c r="C209" s="57" t="s">
        <v>378</v>
      </c>
      <c r="D209" s="161" t="s">
        <v>358</v>
      </c>
      <c r="E209" s="162"/>
      <c r="F209" s="157"/>
      <c r="G209" s="157"/>
      <c r="H209" s="158"/>
      <c r="I209" s="158"/>
      <c r="J209" s="164"/>
      <c r="K209" s="73">
        <v>80</v>
      </c>
      <c r="L209" s="157"/>
      <c r="M209" s="157"/>
      <c r="N209" s="157"/>
      <c r="O209" s="157"/>
      <c r="P209" s="98">
        <f t="shared" si="9"/>
        <v>80</v>
      </c>
      <c r="Q209" s="157" t="s">
        <v>311</v>
      </c>
      <c r="R209" s="163"/>
      <c r="U209" s="1"/>
    </row>
    <row r="210" s="131" customFormat="1" customHeight="1" spans="1:21">
      <c r="A210" s="140">
        <f t="shared" si="10"/>
        <v>205</v>
      </c>
      <c r="B210" s="57" t="s">
        <v>381</v>
      </c>
      <c r="C210" s="57" t="s">
        <v>21</v>
      </c>
      <c r="D210" s="161" t="s">
        <v>382</v>
      </c>
      <c r="E210" s="162"/>
      <c r="F210" s="157"/>
      <c r="G210" s="157"/>
      <c r="H210" s="158"/>
      <c r="I210" s="158"/>
      <c r="J210" s="164"/>
      <c r="K210" s="73">
        <v>60</v>
      </c>
      <c r="L210" s="157"/>
      <c r="M210" s="157"/>
      <c r="N210" s="157"/>
      <c r="O210" s="157"/>
      <c r="P210" s="98">
        <f t="shared" si="9"/>
        <v>60</v>
      </c>
      <c r="Q210" s="157" t="s">
        <v>311</v>
      </c>
      <c r="R210" s="163"/>
      <c r="U210" s="1"/>
    </row>
    <row r="211" s="131" customFormat="1" customHeight="1" spans="1:21">
      <c r="A211" s="140">
        <f t="shared" si="10"/>
        <v>206</v>
      </c>
      <c r="B211" s="57" t="s">
        <v>381</v>
      </c>
      <c r="C211" s="57" t="s">
        <v>21</v>
      </c>
      <c r="D211" s="161" t="s">
        <v>383</v>
      </c>
      <c r="E211" s="162"/>
      <c r="F211" s="157"/>
      <c r="G211" s="157"/>
      <c r="H211" s="158"/>
      <c r="I211" s="158"/>
      <c r="J211" s="164"/>
      <c r="K211" s="73">
        <v>40</v>
      </c>
      <c r="L211" s="157"/>
      <c r="M211" s="157"/>
      <c r="N211" s="157"/>
      <c r="O211" s="157"/>
      <c r="P211" s="98">
        <f t="shared" si="9"/>
        <v>40</v>
      </c>
      <c r="Q211" s="157" t="s">
        <v>311</v>
      </c>
      <c r="R211" s="163"/>
      <c r="U211" s="1"/>
    </row>
    <row r="212" s="131" customFormat="1" customHeight="1" spans="1:21">
      <c r="A212" s="140">
        <f t="shared" si="10"/>
        <v>207</v>
      </c>
      <c r="B212" s="57" t="s">
        <v>384</v>
      </c>
      <c r="C212" s="57" t="s">
        <v>28</v>
      </c>
      <c r="D212" s="161" t="s">
        <v>385</v>
      </c>
      <c r="E212" s="162"/>
      <c r="F212" s="157"/>
      <c r="G212" s="157"/>
      <c r="H212" s="158"/>
      <c r="I212" s="158"/>
      <c r="J212" s="164"/>
      <c r="K212" s="73">
        <v>300</v>
      </c>
      <c r="L212" s="157"/>
      <c r="M212" s="157"/>
      <c r="N212" s="157"/>
      <c r="O212" s="157"/>
      <c r="P212" s="98">
        <f t="shared" si="9"/>
        <v>300</v>
      </c>
      <c r="Q212" s="157" t="s">
        <v>311</v>
      </c>
      <c r="R212" s="163"/>
      <c r="U212" s="1"/>
    </row>
    <row r="213" s="131" customFormat="1" customHeight="1" spans="1:21">
      <c r="A213" s="140">
        <f t="shared" si="10"/>
        <v>208</v>
      </c>
      <c r="B213" s="57" t="s">
        <v>386</v>
      </c>
      <c r="C213" s="57" t="s">
        <v>28</v>
      </c>
      <c r="D213" s="161" t="s">
        <v>387</v>
      </c>
      <c r="E213" s="162"/>
      <c r="F213" s="157"/>
      <c r="G213" s="157"/>
      <c r="H213" s="158"/>
      <c r="I213" s="158"/>
      <c r="J213" s="164"/>
      <c r="K213" s="73">
        <v>4</v>
      </c>
      <c r="L213" s="157"/>
      <c r="M213" s="157"/>
      <c r="N213" s="157"/>
      <c r="O213" s="157"/>
      <c r="P213" s="98">
        <f t="shared" si="9"/>
        <v>4</v>
      </c>
      <c r="Q213" s="157" t="s">
        <v>311</v>
      </c>
      <c r="R213" s="163"/>
      <c r="U213" s="1"/>
    </row>
    <row r="214" s="131" customFormat="1" customHeight="1" spans="1:21">
      <c r="A214" s="140">
        <f t="shared" si="10"/>
        <v>209</v>
      </c>
      <c r="B214" s="57" t="s">
        <v>388</v>
      </c>
      <c r="C214" s="57" t="s">
        <v>305</v>
      </c>
      <c r="D214" s="161" t="s">
        <v>389</v>
      </c>
      <c r="E214" s="162"/>
      <c r="F214" s="157"/>
      <c r="G214" s="157"/>
      <c r="H214" s="158"/>
      <c r="I214" s="158"/>
      <c r="J214" s="164"/>
      <c r="K214" s="73">
        <v>12</v>
      </c>
      <c r="L214" s="157"/>
      <c r="M214" s="157"/>
      <c r="N214" s="157"/>
      <c r="O214" s="157"/>
      <c r="P214" s="98">
        <f t="shared" si="9"/>
        <v>12</v>
      </c>
      <c r="Q214" s="157" t="s">
        <v>311</v>
      </c>
      <c r="R214" s="163"/>
      <c r="U214" s="1"/>
    </row>
    <row r="215" s="131" customFormat="1" customHeight="1" spans="1:21">
      <c r="A215" s="140">
        <f t="shared" si="10"/>
        <v>210</v>
      </c>
      <c r="B215" s="57" t="s">
        <v>390</v>
      </c>
      <c r="C215" s="57" t="s">
        <v>28</v>
      </c>
      <c r="D215" s="161" t="s">
        <v>346</v>
      </c>
      <c r="E215" s="162"/>
      <c r="F215" s="157"/>
      <c r="G215" s="157"/>
      <c r="H215" s="158"/>
      <c r="I215" s="158"/>
      <c r="J215" s="164"/>
      <c r="K215" s="73">
        <v>12</v>
      </c>
      <c r="L215" s="157"/>
      <c r="M215" s="157"/>
      <c r="N215" s="157"/>
      <c r="O215" s="157"/>
      <c r="P215" s="98">
        <f t="shared" si="9"/>
        <v>12</v>
      </c>
      <c r="Q215" s="157" t="s">
        <v>311</v>
      </c>
      <c r="R215" s="163"/>
      <c r="U215" s="1"/>
    </row>
    <row r="216" s="131" customFormat="1" customHeight="1" spans="1:21">
      <c r="A216" s="140">
        <f t="shared" si="10"/>
        <v>211</v>
      </c>
      <c r="B216" s="57" t="s">
        <v>391</v>
      </c>
      <c r="C216" s="57" t="s">
        <v>28</v>
      </c>
      <c r="D216" s="161" t="s">
        <v>392</v>
      </c>
      <c r="E216" s="162"/>
      <c r="F216" s="157"/>
      <c r="G216" s="157"/>
      <c r="H216" s="158"/>
      <c r="I216" s="158"/>
      <c r="J216" s="164"/>
      <c r="K216" s="73">
        <v>6</v>
      </c>
      <c r="L216" s="157"/>
      <c r="M216" s="157"/>
      <c r="N216" s="157"/>
      <c r="O216" s="157"/>
      <c r="P216" s="98">
        <f t="shared" si="9"/>
        <v>6</v>
      </c>
      <c r="Q216" s="157" t="s">
        <v>311</v>
      </c>
      <c r="R216" s="163"/>
      <c r="U216" s="1"/>
    </row>
    <row r="217" s="131" customFormat="1" customHeight="1" spans="1:21">
      <c r="A217" s="140">
        <f t="shared" si="10"/>
        <v>212</v>
      </c>
      <c r="B217" s="57" t="s">
        <v>393</v>
      </c>
      <c r="C217" s="57" t="s">
        <v>28</v>
      </c>
      <c r="D217" s="161" t="s">
        <v>394</v>
      </c>
      <c r="E217" s="162"/>
      <c r="F217" s="157"/>
      <c r="G217" s="157"/>
      <c r="H217" s="158"/>
      <c r="I217" s="158"/>
      <c r="J217" s="164"/>
      <c r="K217" s="73">
        <v>6</v>
      </c>
      <c r="L217" s="157"/>
      <c r="M217" s="157"/>
      <c r="N217" s="157"/>
      <c r="O217" s="157"/>
      <c r="P217" s="98">
        <f t="shared" si="9"/>
        <v>6</v>
      </c>
      <c r="Q217" s="157" t="s">
        <v>311</v>
      </c>
      <c r="R217" s="163"/>
      <c r="U217" s="1"/>
    </row>
    <row r="218" s="131" customFormat="1" customHeight="1" spans="1:21">
      <c r="A218" s="140">
        <f t="shared" si="10"/>
        <v>213</v>
      </c>
      <c r="B218" s="57" t="s">
        <v>395</v>
      </c>
      <c r="C218" s="57" t="s">
        <v>28</v>
      </c>
      <c r="D218" s="161" t="s">
        <v>396</v>
      </c>
      <c r="E218" s="162"/>
      <c r="F218" s="157"/>
      <c r="G218" s="157"/>
      <c r="H218" s="158"/>
      <c r="I218" s="158"/>
      <c r="J218" s="164"/>
      <c r="K218" s="73">
        <v>2</v>
      </c>
      <c r="L218" s="157"/>
      <c r="M218" s="157"/>
      <c r="N218" s="157"/>
      <c r="O218" s="157"/>
      <c r="P218" s="98">
        <f t="shared" si="9"/>
        <v>2</v>
      </c>
      <c r="Q218" s="157" t="s">
        <v>311</v>
      </c>
      <c r="R218" s="163"/>
      <c r="U218" s="1"/>
    </row>
    <row r="219" s="131" customFormat="1" customHeight="1" spans="1:21">
      <c r="A219" s="140">
        <f t="shared" si="10"/>
        <v>214</v>
      </c>
      <c r="B219" s="57" t="s">
        <v>397</v>
      </c>
      <c r="C219" s="57" t="s">
        <v>398</v>
      </c>
      <c r="D219" s="161" t="s">
        <v>399</v>
      </c>
      <c r="E219" s="162"/>
      <c r="F219" s="157"/>
      <c r="G219" s="157"/>
      <c r="H219" s="158"/>
      <c r="I219" s="158"/>
      <c r="J219" s="164"/>
      <c r="K219" s="73">
        <v>3</v>
      </c>
      <c r="L219" s="157"/>
      <c r="M219" s="157"/>
      <c r="N219" s="157"/>
      <c r="O219" s="157"/>
      <c r="P219" s="98">
        <f t="shared" ref="P219:P282" si="11">SUM(F219:O219)</f>
        <v>3</v>
      </c>
      <c r="Q219" s="157" t="s">
        <v>311</v>
      </c>
      <c r="R219" s="163"/>
      <c r="U219" s="1"/>
    </row>
    <row r="220" s="131" customFormat="1" customHeight="1" spans="1:21">
      <c r="A220" s="140">
        <f t="shared" si="10"/>
        <v>215</v>
      </c>
      <c r="B220" s="57" t="s">
        <v>400</v>
      </c>
      <c r="C220" s="57" t="s">
        <v>398</v>
      </c>
      <c r="D220" s="161" t="s">
        <v>399</v>
      </c>
      <c r="E220" s="162"/>
      <c r="F220" s="157"/>
      <c r="G220" s="157"/>
      <c r="H220" s="158"/>
      <c r="I220" s="158"/>
      <c r="J220" s="164"/>
      <c r="K220" s="73">
        <v>4</v>
      </c>
      <c r="L220" s="157"/>
      <c r="M220" s="157"/>
      <c r="N220" s="157"/>
      <c r="O220" s="157"/>
      <c r="P220" s="98">
        <f t="shared" si="11"/>
        <v>4</v>
      </c>
      <c r="Q220" s="157" t="s">
        <v>311</v>
      </c>
      <c r="R220" s="163"/>
      <c r="U220" s="1"/>
    </row>
    <row r="221" s="131" customFormat="1" customHeight="1" spans="1:21">
      <c r="A221" s="140">
        <f t="shared" si="10"/>
        <v>216</v>
      </c>
      <c r="B221" s="57" t="s">
        <v>401</v>
      </c>
      <c r="C221" s="57" t="s">
        <v>398</v>
      </c>
      <c r="D221" s="161" t="s">
        <v>399</v>
      </c>
      <c r="E221" s="162"/>
      <c r="F221" s="157"/>
      <c r="G221" s="157"/>
      <c r="H221" s="158"/>
      <c r="I221" s="158"/>
      <c r="J221" s="164"/>
      <c r="K221" s="73">
        <v>4</v>
      </c>
      <c r="L221" s="157"/>
      <c r="M221" s="157"/>
      <c r="N221" s="157"/>
      <c r="O221" s="157"/>
      <c r="P221" s="98">
        <f t="shared" si="11"/>
        <v>4</v>
      </c>
      <c r="Q221" s="157" t="s">
        <v>311</v>
      </c>
      <c r="R221" s="163"/>
      <c r="U221" s="1"/>
    </row>
    <row r="222" s="131" customFormat="1" customHeight="1" spans="1:21">
      <c r="A222" s="140">
        <f t="shared" si="10"/>
        <v>217</v>
      </c>
      <c r="B222" s="57" t="s">
        <v>402</v>
      </c>
      <c r="C222" s="57" t="s">
        <v>398</v>
      </c>
      <c r="D222" s="161" t="s">
        <v>399</v>
      </c>
      <c r="E222" s="162"/>
      <c r="F222" s="157"/>
      <c r="G222" s="157"/>
      <c r="H222" s="158"/>
      <c r="I222" s="158"/>
      <c r="J222" s="164"/>
      <c r="K222" s="73">
        <v>4</v>
      </c>
      <c r="L222" s="157"/>
      <c r="M222" s="157"/>
      <c r="N222" s="157"/>
      <c r="O222" s="157"/>
      <c r="P222" s="98">
        <f t="shared" si="11"/>
        <v>4</v>
      </c>
      <c r="Q222" s="157" t="s">
        <v>311</v>
      </c>
      <c r="R222" s="163"/>
      <c r="U222" s="1"/>
    </row>
    <row r="223" s="131" customFormat="1" customHeight="1" spans="1:21">
      <c r="A223" s="140">
        <f t="shared" si="10"/>
        <v>218</v>
      </c>
      <c r="B223" s="57" t="s">
        <v>403</v>
      </c>
      <c r="C223" s="57" t="s">
        <v>398</v>
      </c>
      <c r="D223" s="161" t="s">
        <v>399</v>
      </c>
      <c r="E223" s="162"/>
      <c r="F223" s="157"/>
      <c r="G223" s="157"/>
      <c r="H223" s="158"/>
      <c r="I223" s="158"/>
      <c r="J223" s="164"/>
      <c r="K223" s="73">
        <v>4</v>
      </c>
      <c r="L223" s="157"/>
      <c r="M223" s="157"/>
      <c r="N223" s="157"/>
      <c r="O223" s="157"/>
      <c r="P223" s="98">
        <f t="shared" si="11"/>
        <v>4</v>
      </c>
      <c r="Q223" s="157" t="s">
        <v>311</v>
      </c>
      <c r="R223" s="163"/>
      <c r="U223" s="1"/>
    </row>
    <row r="224" s="131" customFormat="1" customHeight="1" spans="1:21">
      <c r="A224" s="140">
        <f t="shared" si="10"/>
        <v>219</v>
      </c>
      <c r="B224" s="57" t="s">
        <v>404</v>
      </c>
      <c r="C224" s="57" t="s">
        <v>398</v>
      </c>
      <c r="D224" s="161" t="s">
        <v>405</v>
      </c>
      <c r="E224" s="162"/>
      <c r="F224" s="157"/>
      <c r="G224" s="157"/>
      <c r="H224" s="158"/>
      <c r="I224" s="158"/>
      <c r="J224" s="164"/>
      <c r="K224" s="73">
        <v>6</v>
      </c>
      <c r="L224" s="157"/>
      <c r="M224" s="157"/>
      <c r="N224" s="157"/>
      <c r="O224" s="157"/>
      <c r="P224" s="98">
        <f t="shared" si="11"/>
        <v>6</v>
      </c>
      <c r="Q224" s="157" t="s">
        <v>311</v>
      </c>
      <c r="R224" s="163"/>
      <c r="U224" s="1"/>
    </row>
    <row r="225" s="131" customFormat="1" customHeight="1" spans="1:21">
      <c r="A225" s="140">
        <f t="shared" si="10"/>
        <v>220</v>
      </c>
      <c r="B225" s="57" t="s">
        <v>406</v>
      </c>
      <c r="C225" s="57" t="s">
        <v>398</v>
      </c>
      <c r="D225" s="161" t="s">
        <v>405</v>
      </c>
      <c r="E225" s="162"/>
      <c r="F225" s="157"/>
      <c r="G225" s="157"/>
      <c r="H225" s="158"/>
      <c r="I225" s="158"/>
      <c r="J225" s="164"/>
      <c r="K225" s="73">
        <v>6</v>
      </c>
      <c r="L225" s="157"/>
      <c r="M225" s="157"/>
      <c r="N225" s="157"/>
      <c r="O225" s="157"/>
      <c r="P225" s="98">
        <f t="shared" si="11"/>
        <v>6</v>
      </c>
      <c r="Q225" s="157" t="s">
        <v>311</v>
      </c>
      <c r="R225" s="163"/>
      <c r="U225" s="1"/>
    </row>
    <row r="226" s="131" customFormat="1" customHeight="1" spans="1:21">
      <c r="A226" s="140">
        <f t="shared" si="10"/>
        <v>221</v>
      </c>
      <c r="B226" s="57" t="s">
        <v>407</v>
      </c>
      <c r="C226" s="57" t="s">
        <v>398</v>
      </c>
      <c r="D226" s="161" t="s">
        <v>405</v>
      </c>
      <c r="E226" s="162"/>
      <c r="F226" s="157"/>
      <c r="G226" s="157"/>
      <c r="H226" s="158"/>
      <c r="I226" s="158"/>
      <c r="J226" s="164"/>
      <c r="K226" s="73">
        <v>6</v>
      </c>
      <c r="L226" s="157"/>
      <c r="M226" s="157"/>
      <c r="N226" s="157"/>
      <c r="O226" s="157"/>
      <c r="P226" s="98">
        <f t="shared" si="11"/>
        <v>6</v>
      </c>
      <c r="Q226" s="157" t="s">
        <v>311</v>
      </c>
      <c r="R226" s="163"/>
      <c r="U226" s="1"/>
    </row>
    <row r="227" s="131" customFormat="1" customHeight="1" spans="1:21">
      <c r="A227" s="140">
        <f t="shared" si="10"/>
        <v>222</v>
      </c>
      <c r="B227" s="57" t="s">
        <v>408</v>
      </c>
      <c r="C227" s="73" t="s">
        <v>21</v>
      </c>
      <c r="D227" s="161" t="s">
        <v>409</v>
      </c>
      <c r="E227" s="162"/>
      <c r="F227" s="157"/>
      <c r="G227" s="157"/>
      <c r="H227" s="158"/>
      <c r="I227" s="158"/>
      <c r="J227" s="164"/>
      <c r="K227" s="73">
        <v>8</v>
      </c>
      <c r="L227" s="157"/>
      <c r="M227" s="157"/>
      <c r="N227" s="157"/>
      <c r="O227" s="157"/>
      <c r="P227" s="98">
        <f t="shared" si="11"/>
        <v>8</v>
      </c>
      <c r="Q227" s="157" t="s">
        <v>311</v>
      </c>
      <c r="R227" s="163"/>
      <c r="U227" s="1"/>
    </row>
    <row r="228" s="131" customFormat="1" customHeight="1" spans="1:21">
      <c r="A228" s="140">
        <f t="shared" si="10"/>
        <v>223</v>
      </c>
      <c r="B228" s="57" t="s">
        <v>410</v>
      </c>
      <c r="C228" s="73" t="s">
        <v>172</v>
      </c>
      <c r="D228" s="161" t="s">
        <v>411</v>
      </c>
      <c r="E228" s="162"/>
      <c r="F228" s="157"/>
      <c r="G228" s="157"/>
      <c r="H228" s="158"/>
      <c r="I228" s="158"/>
      <c r="J228" s="164"/>
      <c r="K228" s="73">
        <v>2</v>
      </c>
      <c r="L228" s="157"/>
      <c r="M228" s="157"/>
      <c r="N228" s="157"/>
      <c r="O228" s="157"/>
      <c r="P228" s="98">
        <f t="shared" si="11"/>
        <v>2</v>
      </c>
      <c r="Q228" s="157" t="s">
        <v>311</v>
      </c>
      <c r="R228" s="163"/>
      <c r="U228" s="1"/>
    </row>
    <row r="229" s="131" customFormat="1" customHeight="1" spans="1:21">
      <c r="A229" s="140">
        <f t="shared" si="10"/>
        <v>224</v>
      </c>
      <c r="B229" s="57" t="s">
        <v>412</v>
      </c>
      <c r="C229" s="57" t="s">
        <v>28</v>
      </c>
      <c r="D229" s="161">
        <v>0</v>
      </c>
      <c r="E229" s="162"/>
      <c r="F229" s="157"/>
      <c r="G229" s="157"/>
      <c r="H229" s="158"/>
      <c r="I229" s="158"/>
      <c r="J229" s="164"/>
      <c r="K229" s="73">
        <v>1</v>
      </c>
      <c r="L229" s="157"/>
      <c r="M229" s="157"/>
      <c r="N229" s="157"/>
      <c r="O229" s="157"/>
      <c r="P229" s="98">
        <f t="shared" si="11"/>
        <v>1</v>
      </c>
      <c r="Q229" s="157" t="s">
        <v>311</v>
      </c>
      <c r="R229" s="163"/>
      <c r="U229" s="1"/>
    </row>
    <row r="230" s="131" customFormat="1" customHeight="1" spans="1:21">
      <c r="A230" s="140">
        <f t="shared" si="10"/>
        <v>225</v>
      </c>
      <c r="B230" s="57" t="s">
        <v>413</v>
      </c>
      <c r="C230" s="57" t="s">
        <v>21</v>
      </c>
      <c r="D230" s="161" t="s">
        <v>414</v>
      </c>
      <c r="E230" s="162"/>
      <c r="F230" s="157"/>
      <c r="G230" s="157"/>
      <c r="H230" s="158"/>
      <c r="I230" s="158"/>
      <c r="J230" s="164"/>
      <c r="K230" s="73">
        <v>10</v>
      </c>
      <c r="L230" s="157"/>
      <c r="M230" s="157"/>
      <c r="N230" s="157"/>
      <c r="O230" s="157"/>
      <c r="P230" s="98">
        <f t="shared" si="11"/>
        <v>10</v>
      </c>
      <c r="Q230" s="157" t="s">
        <v>311</v>
      </c>
      <c r="R230" s="163"/>
      <c r="U230" s="1"/>
    </row>
    <row r="231" s="131" customFormat="1" customHeight="1" spans="1:21">
      <c r="A231" s="140">
        <f t="shared" si="10"/>
        <v>226</v>
      </c>
      <c r="B231" s="57" t="s">
        <v>415</v>
      </c>
      <c r="C231" s="57" t="s">
        <v>21</v>
      </c>
      <c r="D231" s="161" t="s">
        <v>416</v>
      </c>
      <c r="E231" s="162"/>
      <c r="F231" s="157"/>
      <c r="G231" s="157"/>
      <c r="H231" s="158"/>
      <c r="I231" s="158"/>
      <c r="J231" s="164"/>
      <c r="K231" s="73">
        <v>6</v>
      </c>
      <c r="L231" s="157"/>
      <c r="M231" s="157"/>
      <c r="N231" s="157"/>
      <c r="O231" s="157"/>
      <c r="P231" s="98">
        <f t="shared" si="11"/>
        <v>6</v>
      </c>
      <c r="Q231" s="157" t="s">
        <v>311</v>
      </c>
      <c r="R231" s="163"/>
      <c r="U231" s="1"/>
    </row>
    <row r="232" s="131" customFormat="1" customHeight="1" spans="1:21">
      <c r="A232" s="140">
        <f t="shared" si="10"/>
        <v>227</v>
      </c>
      <c r="B232" s="57" t="s">
        <v>417</v>
      </c>
      <c r="C232" s="57" t="s">
        <v>21</v>
      </c>
      <c r="D232" s="161" t="s">
        <v>418</v>
      </c>
      <c r="E232" s="162"/>
      <c r="F232" s="157"/>
      <c r="G232" s="157"/>
      <c r="H232" s="158"/>
      <c r="I232" s="158"/>
      <c r="J232" s="164"/>
      <c r="K232" s="73">
        <v>16</v>
      </c>
      <c r="L232" s="157"/>
      <c r="M232" s="157"/>
      <c r="N232" s="157"/>
      <c r="O232" s="157"/>
      <c r="P232" s="98">
        <f t="shared" si="11"/>
        <v>16</v>
      </c>
      <c r="Q232" s="157" t="s">
        <v>311</v>
      </c>
      <c r="R232" s="163"/>
      <c r="U232" s="1"/>
    </row>
    <row r="233" s="131" customFormat="1" customHeight="1" spans="1:21">
      <c r="A233" s="140">
        <f t="shared" si="10"/>
        <v>228</v>
      </c>
      <c r="B233" s="57" t="s">
        <v>419</v>
      </c>
      <c r="C233" s="57" t="s">
        <v>21</v>
      </c>
      <c r="D233" s="161" t="s">
        <v>420</v>
      </c>
      <c r="E233" s="162"/>
      <c r="F233" s="157"/>
      <c r="G233" s="157"/>
      <c r="H233" s="158"/>
      <c r="I233" s="158"/>
      <c r="J233" s="164"/>
      <c r="K233" s="73">
        <v>3</v>
      </c>
      <c r="L233" s="157"/>
      <c r="M233" s="157"/>
      <c r="N233" s="157"/>
      <c r="O233" s="157"/>
      <c r="P233" s="98">
        <f t="shared" si="11"/>
        <v>3</v>
      </c>
      <c r="Q233" s="157" t="s">
        <v>311</v>
      </c>
      <c r="R233" s="163"/>
      <c r="U233" s="1"/>
    </row>
    <row r="234" s="131" customFormat="1" customHeight="1" spans="1:21">
      <c r="A234" s="140">
        <f t="shared" si="10"/>
        <v>229</v>
      </c>
      <c r="B234" s="57" t="s">
        <v>421</v>
      </c>
      <c r="C234" s="57" t="s">
        <v>21</v>
      </c>
      <c r="D234" s="161" t="s">
        <v>422</v>
      </c>
      <c r="E234" s="162"/>
      <c r="F234" s="157"/>
      <c r="G234" s="157"/>
      <c r="H234" s="158"/>
      <c r="I234" s="158"/>
      <c r="J234" s="164"/>
      <c r="K234" s="73">
        <v>1</v>
      </c>
      <c r="L234" s="157"/>
      <c r="M234" s="157"/>
      <c r="N234" s="157"/>
      <c r="O234" s="157"/>
      <c r="P234" s="98">
        <f t="shared" si="11"/>
        <v>1</v>
      </c>
      <c r="Q234" s="157" t="s">
        <v>311</v>
      </c>
      <c r="R234" s="163"/>
      <c r="U234" s="1"/>
    </row>
    <row r="235" s="131" customFormat="1" customHeight="1" spans="1:21">
      <c r="A235" s="140">
        <f t="shared" si="10"/>
        <v>230</v>
      </c>
      <c r="B235" s="57" t="s">
        <v>423</v>
      </c>
      <c r="C235" s="57" t="s">
        <v>21</v>
      </c>
      <c r="D235" s="161" t="s">
        <v>424</v>
      </c>
      <c r="E235" s="162"/>
      <c r="F235" s="157"/>
      <c r="G235" s="157"/>
      <c r="H235" s="158"/>
      <c r="I235" s="158"/>
      <c r="J235" s="164"/>
      <c r="K235" s="73">
        <v>5</v>
      </c>
      <c r="L235" s="157"/>
      <c r="M235" s="157"/>
      <c r="N235" s="157"/>
      <c r="O235" s="157"/>
      <c r="P235" s="98">
        <f t="shared" si="11"/>
        <v>5</v>
      </c>
      <c r="Q235" s="157" t="s">
        <v>311</v>
      </c>
      <c r="R235" s="163"/>
      <c r="U235" s="1"/>
    </row>
    <row r="236" s="131" customFormat="1" customHeight="1" spans="1:21">
      <c r="A236" s="140">
        <f t="shared" si="10"/>
        <v>231</v>
      </c>
      <c r="B236" s="57" t="s">
        <v>423</v>
      </c>
      <c r="C236" s="57" t="s">
        <v>21</v>
      </c>
      <c r="D236" s="161" t="s">
        <v>425</v>
      </c>
      <c r="E236" s="162"/>
      <c r="F236" s="157"/>
      <c r="G236" s="157"/>
      <c r="H236" s="158"/>
      <c r="I236" s="158"/>
      <c r="J236" s="164"/>
      <c r="K236" s="73">
        <v>20</v>
      </c>
      <c r="L236" s="157"/>
      <c r="M236" s="157"/>
      <c r="N236" s="157"/>
      <c r="O236" s="157"/>
      <c r="P236" s="98">
        <f t="shared" si="11"/>
        <v>20</v>
      </c>
      <c r="Q236" s="157" t="s">
        <v>311</v>
      </c>
      <c r="R236" s="163"/>
      <c r="U236" s="1"/>
    </row>
    <row r="237" s="131" customFormat="1" customHeight="1" spans="1:21">
      <c r="A237" s="140">
        <f t="shared" si="10"/>
        <v>232</v>
      </c>
      <c r="B237" s="57" t="s">
        <v>423</v>
      </c>
      <c r="C237" s="57" t="s">
        <v>21</v>
      </c>
      <c r="D237" s="161" t="s">
        <v>426</v>
      </c>
      <c r="E237" s="162"/>
      <c r="F237" s="157"/>
      <c r="G237" s="157"/>
      <c r="H237" s="158"/>
      <c r="I237" s="158"/>
      <c r="J237" s="164"/>
      <c r="K237" s="73">
        <v>8</v>
      </c>
      <c r="L237" s="157"/>
      <c r="M237" s="157"/>
      <c r="N237" s="157"/>
      <c r="O237" s="157"/>
      <c r="P237" s="98">
        <f t="shared" si="11"/>
        <v>8</v>
      </c>
      <c r="Q237" s="157" t="s">
        <v>311</v>
      </c>
      <c r="R237" s="163"/>
      <c r="U237" s="1"/>
    </row>
    <row r="238" s="131" customFormat="1" customHeight="1" spans="1:21">
      <c r="A238" s="140">
        <f t="shared" si="10"/>
        <v>233</v>
      </c>
      <c r="B238" s="57" t="s">
        <v>423</v>
      </c>
      <c r="C238" s="57" t="s">
        <v>21</v>
      </c>
      <c r="D238" s="161" t="s">
        <v>427</v>
      </c>
      <c r="E238" s="162"/>
      <c r="F238" s="157"/>
      <c r="G238" s="157"/>
      <c r="H238" s="158"/>
      <c r="I238" s="158"/>
      <c r="J238" s="164"/>
      <c r="K238" s="73">
        <v>6</v>
      </c>
      <c r="L238" s="157"/>
      <c r="M238" s="157"/>
      <c r="N238" s="157"/>
      <c r="O238" s="157"/>
      <c r="P238" s="98">
        <f t="shared" si="11"/>
        <v>6</v>
      </c>
      <c r="Q238" s="157" t="s">
        <v>311</v>
      </c>
      <c r="R238" s="163"/>
      <c r="U238" s="1"/>
    </row>
    <row r="239" s="131" customFormat="1" customHeight="1" spans="1:21">
      <c r="A239" s="140">
        <f t="shared" si="10"/>
        <v>234</v>
      </c>
      <c r="B239" s="57" t="s">
        <v>423</v>
      </c>
      <c r="C239" s="57" t="s">
        <v>21</v>
      </c>
      <c r="D239" s="161" t="s">
        <v>428</v>
      </c>
      <c r="E239" s="162"/>
      <c r="F239" s="157"/>
      <c r="G239" s="157"/>
      <c r="H239" s="158"/>
      <c r="I239" s="158"/>
      <c r="J239" s="164"/>
      <c r="K239" s="73">
        <v>2</v>
      </c>
      <c r="L239" s="157"/>
      <c r="M239" s="157"/>
      <c r="N239" s="157"/>
      <c r="O239" s="157"/>
      <c r="P239" s="98">
        <f t="shared" si="11"/>
        <v>2</v>
      </c>
      <c r="Q239" s="157" t="s">
        <v>311</v>
      </c>
      <c r="R239" s="163"/>
      <c r="U239" s="1"/>
    </row>
    <row r="240" s="131" customFormat="1" customHeight="1" spans="1:21">
      <c r="A240" s="140">
        <f t="shared" si="10"/>
        <v>235</v>
      </c>
      <c r="B240" s="57" t="s">
        <v>429</v>
      </c>
      <c r="C240" s="57" t="s">
        <v>21</v>
      </c>
      <c r="D240" s="161" t="s">
        <v>430</v>
      </c>
      <c r="E240" s="162"/>
      <c r="F240" s="157"/>
      <c r="G240" s="157"/>
      <c r="H240" s="158"/>
      <c r="I240" s="158"/>
      <c r="J240" s="164"/>
      <c r="K240" s="73">
        <v>6</v>
      </c>
      <c r="L240" s="157"/>
      <c r="M240" s="157"/>
      <c r="N240" s="157"/>
      <c r="O240" s="157"/>
      <c r="P240" s="98">
        <f t="shared" si="11"/>
        <v>6</v>
      </c>
      <c r="Q240" s="157" t="s">
        <v>311</v>
      </c>
      <c r="R240" s="163"/>
      <c r="U240" s="1"/>
    </row>
    <row r="241" s="131" customFormat="1" customHeight="1" spans="1:21">
      <c r="A241" s="140">
        <f t="shared" si="10"/>
        <v>236</v>
      </c>
      <c r="B241" s="57" t="s">
        <v>429</v>
      </c>
      <c r="C241" s="57" t="s">
        <v>21</v>
      </c>
      <c r="D241" s="161" t="s">
        <v>431</v>
      </c>
      <c r="E241" s="162"/>
      <c r="F241" s="157"/>
      <c r="G241" s="157"/>
      <c r="H241" s="158"/>
      <c r="I241" s="158"/>
      <c r="J241" s="164"/>
      <c r="K241" s="73">
        <v>6</v>
      </c>
      <c r="L241" s="157"/>
      <c r="M241" s="157"/>
      <c r="N241" s="157"/>
      <c r="O241" s="157"/>
      <c r="P241" s="98">
        <f t="shared" si="11"/>
        <v>6</v>
      </c>
      <c r="Q241" s="157" t="s">
        <v>311</v>
      </c>
      <c r="R241" s="163"/>
      <c r="U241" s="1"/>
    </row>
    <row r="242" s="131" customFormat="1" customHeight="1" spans="1:21">
      <c r="A242" s="140">
        <f t="shared" si="10"/>
        <v>237</v>
      </c>
      <c r="B242" s="57" t="s">
        <v>432</v>
      </c>
      <c r="C242" s="57" t="s">
        <v>21</v>
      </c>
      <c r="D242" s="161" t="s">
        <v>433</v>
      </c>
      <c r="E242" s="162"/>
      <c r="F242" s="157"/>
      <c r="G242" s="157"/>
      <c r="H242" s="158"/>
      <c r="I242" s="158"/>
      <c r="J242" s="164"/>
      <c r="K242" s="73">
        <v>12</v>
      </c>
      <c r="L242" s="157"/>
      <c r="M242" s="157"/>
      <c r="N242" s="157"/>
      <c r="O242" s="157"/>
      <c r="P242" s="98">
        <f t="shared" si="11"/>
        <v>12</v>
      </c>
      <c r="Q242" s="157" t="s">
        <v>311</v>
      </c>
      <c r="R242" s="163"/>
      <c r="U242" s="1"/>
    </row>
    <row r="243" s="131" customFormat="1" customHeight="1" spans="1:21">
      <c r="A243" s="140">
        <f t="shared" si="10"/>
        <v>238</v>
      </c>
      <c r="B243" s="57" t="s">
        <v>434</v>
      </c>
      <c r="C243" s="57" t="s">
        <v>21</v>
      </c>
      <c r="D243" s="161" t="s">
        <v>435</v>
      </c>
      <c r="E243" s="162"/>
      <c r="F243" s="157"/>
      <c r="G243" s="157"/>
      <c r="H243" s="158"/>
      <c r="I243" s="158"/>
      <c r="J243" s="164"/>
      <c r="K243" s="73">
        <v>8</v>
      </c>
      <c r="L243" s="157"/>
      <c r="M243" s="157"/>
      <c r="N243" s="157"/>
      <c r="O243" s="157"/>
      <c r="P243" s="98">
        <f t="shared" si="11"/>
        <v>8</v>
      </c>
      <c r="Q243" s="157" t="s">
        <v>311</v>
      </c>
      <c r="R243" s="163"/>
      <c r="U243" s="1"/>
    </row>
    <row r="244" s="131" customFormat="1" customHeight="1" spans="1:21">
      <c r="A244" s="140">
        <f t="shared" si="10"/>
        <v>239</v>
      </c>
      <c r="B244" s="57" t="s">
        <v>436</v>
      </c>
      <c r="C244" s="57" t="s">
        <v>21</v>
      </c>
      <c r="D244" s="161" t="s">
        <v>437</v>
      </c>
      <c r="E244" s="162"/>
      <c r="F244" s="157"/>
      <c r="G244" s="157"/>
      <c r="H244" s="158"/>
      <c r="I244" s="158"/>
      <c r="J244" s="164"/>
      <c r="K244" s="73">
        <v>6</v>
      </c>
      <c r="L244" s="157"/>
      <c r="M244" s="157"/>
      <c r="N244" s="157"/>
      <c r="O244" s="157"/>
      <c r="P244" s="98">
        <f t="shared" si="11"/>
        <v>6</v>
      </c>
      <c r="Q244" s="157" t="s">
        <v>311</v>
      </c>
      <c r="R244" s="163"/>
      <c r="U244" s="1"/>
    </row>
    <row r="245" s="131" customFormat="1" customHeight="1" spans="1:21">
      <c r="A245" s="140">
        <f t="shared" si="10"/>
        <v>240</v>
      </c>
      <c r="B245" s="57" t="s">
        <v>436</v>
      </c>
      <c r="C245" s="57" t="s">
        <v>21</v>
      </c>
      <c r="D245" s="161" t="s">
        <v>438</v>
      </c>
      <c r="E245" s="162"/>
      <c r="F245" s="157"/>
      <c r="G245" s="157"/>
      <c r="H245" s="158"/>
      <c r="I245" s="158"/>
      <c r="J245" s="164"/>
      <c r="K245" s="73">
        <v>2</v>
      </c>
      <c r="L245" s="157"/>
      <c r="M245" s="157"/>
      <c r="N245" s="157"/>
      <c r="O245" s="157"/>
      <c r="P245" s="98">
        <f t="shared" si="11"/>
        <v>2</v>
      </c>
      <c r="Q245" s="157" t="s">
        <v>311</v>
      </c>
      <c r="R245" s="163"/>
      <c r="U245" s="1"/>
    </row>
    <row r="246" s="131" customFormat="1" customHeight="1" spans="1:21">
      <c r="A246" s="140">
        <f t="shared" si="10"/>
        <v>241</v>
      </c>
      <c r="B246" s="57" t="s">
        <v>439</v>
      </c>
      <c r="C246" s="57" t="s">
        <v>21</v>
      </c>
      <c r="D246" s="161" t="s">
        <v>440</v>
      </c>
      <c r="E246" s="162"/>
      <c r="F246" s="157"/>
      <c r="G246" s="157"/>
      <c r="H246" s="158"/>
      <c r="I246" s="158"/>
      <c r="J246" s="164"/>
      <c r="K246" s="73">
        <v>200</v>
      </c>
      <c r="L246" s="157"/>
      <c r="M246" s="157"/>
      <c r="N246" s="157"/>
      <c r="O246" s="157"/>
      <c r="P246" s="98">
        <f t="shared" si="11"/>
        <v>200</v>
      </c>
      <c r="Q246" s="157" t="s">
        <v>311</v>
      </c>
      <c r="R246" s="163"/>
      <c r="U246" s="1"/>
    </row>
    <row r="247" s="131" customFormat="1" customHeight="1" spans="1:21">
      <c r="A247" s="140">
        <f t="shared" si="10"/>
        <v>242</v>
      </c>
      <c r="B247" s="57" t="s">
        <v>439</v>
      </c>
      <c r="C247" s="57" t="s">
        <v>21</v>
      </c>
      <c r="D247" s="161" t="s">
        <v>441</v>
      </c>
      <c r="E247" s="162"/>
      <c r="F247" s="157"/>
      <c r="G247" s="157"/>
      <c r="H247" s="158"/>
      <c r="I247" s="158"/>
      <c r="J247" s="164"/>
      <c r="K247" s="73">
        <v>200</v>
      </c>
      <c r="L247" s="157"/>
      <c r="M247" s="157"/>
      <c r="N247" s="157"/>
      <c r="O247" s="157"/>
      <c r="P247" s="98">
        <f t="shared" si="11"/>
        <v>200</v>
      </c>
      <c r="Q247" s="157" t="s">
        <v>311</v>
      </c>
      <c r="R247" s="163"/>
      <c r="U247" s="1"/>
    </row>
    <row r="248" s="131" customFormat="1" customHeight="1" spans="1:21">
      <c r="A248" s="140">
        <f t="shared" si="10"/>
        <v>243</v>
      </c>
      <c r="B248" s="57" t="s">
        <v>442</v>
      </c>
      <c r="C248" s="57" t="s">
        <v>21</v>
      </c>
      <c r="D248" s="161" t="s">
        <v>443</v>
      </c>
      <c r="E248" s="162"/>
      <c r="F248" s="157"/>
      <c r="G248" s="157"/>
      <c r="H248" s="158"/>
      <c r="I248" s="158"/>
      <c r="J248" s="164"/>
      <c r="K248" s="73">
        <v>150</v>
      </c>
      <c r="L248" s="157"/>
      <c r="M248" s="157"/>
      <c r="N248" s="157"/>
      <c r="O248" s="157"/>
      <c r="P248" s="98">
        <f t="shared" si="11"/>
        <v>150</v>
      </c>
      <c r="Q248" s="157" t="s">
        <v>311</v>
      </c>
      <c r="R248" s="163"/>
      <c r="U248" s="1"/>
    </row>
    <row r="249" s="131" customFormat="1" customHeight="1" spans="1:21">
      <c r="A249" s="140">
        <f t="shared" si="10"/>
        <v>244</v>
      </c>
      <c r="B249" s="57" t="s">
        <v>442</v>
      </c>
      <c r="C249" s="57" t="s">
        <v>21</v>
      </c>
      <c r="D249" s="161" t="s">
        <v>444</v>
      </c>
      <c r="E249" s="162"/>
      <c r="F249" s="157"/>
      <c r="G249" s="157"/>
      <c r="H249" s="158"/>
      <c r="I249" s="158"/>
      <c r="J249" s="164"/>
      <c r="K249" s="73">
        <v>150</v>
      </c>
      <c r="L249" s="157"/>
      <c r="M249" s="157"/>
      <c r="N249" s="157"/>
      <c r="O249" s="157"/>
      <c r="P249" s="98">
        <f t="shared" si="11"/>
        <v>150</v>
      </c>
      <c r="Q249" s="157" t="s">
        <v>311</v>
      </c>
      <c r="R249" s="163"/>
      <c r="U249" s="1"/>
    </row>
    <row r="250" s="131" customFormat="1" customHeight="1" spans="1:21">
      <c r="A250" s="140">
        <f t="shared" si="10"/>
        <v>245</v>
      </c>
      <c r="B250" s="57" t="s">
        <v>445</v>
      </c>
      <c r="C250" s="57" t="s">
        <v>21</v>
      </c>
      <c r="D250" s="161" t="s">
        <v>446</v>
      </c>
      <c r="E250" s="162"/>
      <c r="F250" s="157"/>
      <c r="G250" s="157"/>
      <c r="H250" s="158"/>
      <c r="I250" s="158"/>
      <c r="J250" s="164"/>
      <c r="K250" s="73">
        <v>60</v>
      </c>
      <c r="L250" s="157"/>
      <c r="M250" s="157"/>
      <c r="N250" s="157"/>
      <c r="O250" s="157"/>
      <c r="P250" s="98">
        <f t="shared" si="11"/>
        <v>60</v>
      </c>
      <c r="Q250" s="157" t="s">
        <v>311</v>
      </c>
      <c r="R250" s="163"/>
      <c r="U250" s="1"/>
    </row>
    <row r="251" s="131" customFormat="1" customHeight="1" spans="1:21">
      <c r="A251" s="140">
        <f t="shared" si="10"/>
        <v>246</v>
      </c>
      <c r="B251" s="57" t="s">
        <v>447</v>
      </c>
      <c r="C251" s="57" t="s">
        <v>21</v>
      </c>
      <c r="D251" s="161" t="s">
        <v>448</v>
      </c>
      <c r="E251" s="162"/>
      <c r="F251" s="157"/>
      <c r="G251" s="157"/>
      <c r="H251" s="158"/>
      <c r="I251" s="158"/>
      <c r="J251" s="164"/>
      <c r="K251" s="73">
        <v>50</v>
      </c>
      <c r="L251" s="157"/>
      <c r="M251" s="157"/>
      <c r="N251" s="157"/>
      <c r="O251" s="157"/>
      <c r="P251" s="98">
        <f t="shared" si="11"/>
        <v>50</v>
      </c>
      <c r="Q251" s="157" t="s">
        <v>311</v>
      </c>
      <c r="R251" s="163"/>
      <c r="U251" s="1"/>
    </row>
    <row r="252" s="131" customFormat="1" customHeight="1" spans="1:21">
      <c r="A252" s="140">
        <f t="shared" si="10"/>
        <v>247</v>
      </c>
      <c r="B252" s="57" t="s">
        <v>449</v>
      </c>
      <c r="C252" s="57" t="s">
        <v>21</v>
      </c>
      <c r="D252" s="161" t="s">
        <v>450</v>
      </c>
      <c r="E252" s="162"/>
      <c r="F252" s="157"/>
      <c r="G252" s="157"/>
      <c r="H252" s="158"/>
      <c r="I252" s="158"/>
      <c r="J252" s="164"/>
      <c r="K252" s="73">
        <v>400</v>
      </c>
      <c r="L252" s="157"/>
      <c r="M252" s="157"/>
      <c r="N252" s="157"/>
      <c r="O252" s="157"/>
      <c r="P252" s="98">
        <f t="shared" si="11"/>
        <v>400</v>
      </c>
      <c r="Q252" s="157" t="s">
        <v>311</v>
      </c>
      <c r="R252" s="163"/>
      <c r="U252" s="1"/>
    </row>
    <row r="253" s="131" customFormat="1" customHeight="1" spans="1:21">
      <c r="A253" s="140">
        <f t="shared" si="10"/>
        <v>248</v>
      </c>
      <c r="B253" s="57" t="s">
        <v>451</v>
      </c>
      <c r="C253" s="57" t="s">
        <v>21</v>
      </c>
      <c r="D253" s="161" t="s">
        <v>452</v>
      </c>
      <c r="E253" s="162"/>
      <c r="F253" s="157"/>
      <c r="G253" s="157"/>
      <c r="H253" s="158"/>
      <c r="I253" s="158"/>
      <c r="J253" s="164"/>
      <c r="K253" s="73">
        <v>300</v>
      </c>
      <c r="L253" s="157"/>
      <c r="M253" s="157"/>
      <c r="N253" s="157"/>
      <c r="O253" s="157"/>
      <c r="P253" s="98">
        <f t="shared" si="11"/>
        <v>300</v>
      </c>
      <c r="Q253" s="157" t="s">
        <v>311</v>
      </c>
      <c r="R253" s="163"/>
      <c r="U253" s="1"/>
    </row>
    <row r="254" s="131" customFormat="1" customHeight="1" spans="1:21">
      <c r="A254" s="140">
        <f t="shared" si="10"/>
        <v>249</v>
      </c>
      <c r="B254" s="57" t="s">
        <v>453</v>
      </c>
      <c r="C254" s="57" t="s">
        <v>21</v>
      </c>
      <c r="D254" s="161" t="s">
        <v>454</v>
      </c>
      <c r="E254" s="162"/>
      <c r="F254" s="157"/>
      <c r="G254" s="157"/>
      <c r="H254" s="158"/>
      <c r="I254" s="158"/>
      <c r="J254" s="164"/>
      <c r="K254" s="73">
        <v>60</v>
      </c>
      <c r="L254" s="157"/>
      <c r="M254" s="157"/>
      <c r="N254" s="157"/>
      <c r="O254" s="157"/>
      <c r="P254" s="98">
        <f t="shared" si="11"/>
        <v>60</v>
      </c>
      <c r="Q254" s="157" t="s">
        <v>311</v>
      </c>
      <c r="R254" s="163"/>
      <c r="U254" s="1"/>
    </row>
    <row r="255" s="131" customFormat="1" customHeight="1" spans="1:21">
      <c r="A255" s="140">
        <f t="shared" si="10"/>
        <v>250</v>
      </c>
      <c r="B255" s="57" t="s">
        <v>455</v>
      </c>
      <c r="C255" s="57" t="s">
        <v>21</v>
      </c>
      <c r="D255" s="161" t="s">
        <v>456</v>
      </c>
      <c r="E255" s="162"/>
      <c r="F255" s="157"/>
      <c r="G255" s="157"/>
      <c r="H255" s="158"/>
      <c r="I255" s="158"/>
      <c r="J255" s="164"/>
      <c r="K255" s="73">
        <v>50</v>
      </c>
      <c r="L255" s="157"/>
      <c r="M255" s="157"/>
      <c r="N255" s="157"/>
      <c r="O255" s="157"/>
      <c r="P255" s="98">
        <f t="shared" si="11"/>
        <v>50</v>
      </c>
      <c r="Q255" s="157" t="s">
        <v>311</v>
      </c>
      <c r="R255" s="163"/>
      <c r="U255" s="1"/>
    </row>
    <row r="256" s="131" customFormat="1" customHeight="1" spans="1:21">
      <c r="A256" s="140">
        <f t="shared" si="10"/>
        <v>251</v>
      </c>
      <c r="B256" s="57" t="s">
        <v>457</v>
      </c>
      <c r="C256" s="57" t="s">
        <v>21</v>
      </c>
      <c r="D256" s="161" t="s">
        <v>441</v>
      </c>
      <c r="E256" s="162"/>
      <c r="F256" s="157"/>
      <c r="G256" s="157"/>
      <c r="H256" s="158"/>
      <c r="I256" s="158"/>
      <c r="J256" s="164"/>
      <c r="K256" s="73">
        <v>20</v>
      </c>
      <c r="L256" s="157"/>
      <c r="M256" s="157"/>
      <c r="N256" s="157"/>
      <c r="O256" s="157"/>
      <c r="P256" s="98">
        <f t="shared" si="11"/>
        <v>20</v>
      </c>
      <c r="Q256" s="157" t="s">
        <v>311</v>
      </c>
      <c r="R256" s="163"/>
      <c r="U256" s="1"/>
    </row>
    <row r="257" s="131" customFormat="1" customHeight="1" spans="1:21">
      <c r="A257" s="140">
        <f t="shared" si="10"/>
        <v>252</v>
      </c>
      <c r="B257" s="57" t="s">
        <v>457</v>
      </c>
      <c r="C257" s="57" t="s">
        <v>21</v>
      </c>
      <c r="D257" s="161" t="s">
        <v>440</v>
      </c>
      <c r="E257" s="162"/>
      <c r="F257" s="157"/>
      <c r="G257" s="157"/>
      <c r="H257" s="158"/>
      <c r="I257" s="158"/>
      <c r="J257" s="164"/>
      <c r="K257" s="73">
        <v>20</v>
      </c>
      <c r="L257" s="157"/>
      <c r="M257" s="157"/>
      <c r="N257" s="157"/>
      <c r="O257" s="157"/>
      <c r="P257" s="98">
        <f t="shared" si="11"/>
        <v>20</v>
      </c>
      <c r="Q257" s="157" t="s">
        <v>311</v>
      </c>
      <c r="R257" s="163"/>
      <c r="U257" s="1"/>
    </row>
    <row r="258" s="131" customFormat="1" customHeight="1" spans="1:21">
      <c r="A258" s="140">
        <f t="shared" si="10"/>
        <v>253</v>
      </c>
      <c r="B258" s="57" t="s">
        <v>458</v>
      </c>
      <c r="C258" s="57" t="s">
        <v>21</v>
      </c>
      <c r="D258" s="161" t="s">
        <v>443</v>
      </c>
      <c r="E258" s="162"/>
      <c r="F258" s="157"/>
      <c r="G258" s="157"/>
      <c r="H258" s="158"/>
      <c r="I258" s="158"/>
      <c r="J258" s="164"/>
      <c r="K258" s="73">
        <v>20</v>
      </c>
      <c r="L258" s="157"/>
      <c r="M258" s="157"/>
      <c r="N258" s="157"/>
      <c r="O258" s="157"/>
      <c r="P258" s="98">
        <f t="shared" si="11"/>
        <v>20</v>
      </c>
      <c r="Q258" s="157" t="s">
        <v>311</v>
      </c>
      <c r="R258" s="163"/>
      <c r="U258" s="1"/>
    </row>
    <row r="259" s="131" customFormat="1" customHeight="1" spans="1:21">
      <c r="A259" s="140">
        <f t="shared" si="10"/>
        <v>254</v>
      </c>
      <c r="B259" s="57" t="s">
        <v>459</v>
      </c>
      <c r="C259" s="57" t="s">
        <v>21</v>
      </c>
      <c r="D259" s="161" t="s">
        <v>460</v>
      </c>
      <c r="E259" s="162"/>
      <c r="F259" s="157"/>
      <c r="G259" s="157"/>
      <c r="H259" s="158"/>
      <c r="I259" s="158"/>
      <c r="J259" s="164"/>
      <c r="K259" s="73">
        <v>140</v>
      </c>
      <c r="L259" s="157"/>
      <c r="M259" s="157"/>
      <c r="N259" s="157"/>
      <c r="O259" s="157"/>
      <c r="P259" s="98">
        <f t="shared" si="11"/>
        <v>140</v>
      </c>
      <c r="Q259" s="157" t="s">
        <v>311</v>
      </c>
      <c r="R259" s="163"/>
      <c r="U259" s="1"/>
    </row>
    <row r="260" s="131" customFormat="1" customHeight="1" spans="1:21">
      <c r="A260" s="140">
        <f t="shared" si="10"/>
        <v>255</v>
      </c>
      <c r="B260" s="57" t="s">
        <v>459</v>
      </c>
      <c r="C260" s="57" t="s">
        <v>21</v>
      </c>
      <c r="D260" s="161" t="s">
        <v>461</v>
      </c>
      <c r="E260" s="162"/>
      <c r="F260" s="157"/>
      <c r="G260" s="157"/>
      <c r="H260" s="158"/>
      <c r="I260" s="158"/>
      <c r="J260" s="164"/>
      <c r="K260" s="73">
        <v>80</v>
      </c>
      <c r="L260" s="157"/>
      <c r="M260" s="157"/>
      <c r="N260" s="157"/>
      <c r="O260" s="157"/>
      <c r="P260" s="98">
        <f t="shared" si="11"/>
        <v>80</v>
      </c>
      <c r="Q260" s="157" t="s">
        <v>311</v>
      </c>
      <c r="R260" s="163"/>
      <c r="U260" s="1"/>
    </row>
    <row r="261" s="131" customFormat="1" customHeight="1" spans="1:21">
      <c r="A261" s="140">
        <f t="shared" si="10"/>
        <v>256</v>
      </c>
      <c r="B261" s="57" t="s">
        <v>459</v>
      </c>
      <c r="C261" s="57" t="s">
        <v>21</v>
      </c>
      <c r="D261" s="161" t="s">
        <v>462</v>
      </c>
      <c r="E261" s="162"/>
      <c r="F261" s="157"/>
      <c r="G261" s="157"/>
      <c r="H261" s="158"/>
      <c r="I261" s="158"/>
      <c r="J261" s="164"/>
      <c r="K261" s="73">
        <v>80</v>
      </c>
      <c r="L261" s="157"/>
      <c r="M261" s="157"/>
      <c r="N261" s="157"/>
      <c r="O261" s="157"/>
      <c r="P261" s="98">
        <f t="shared" si="11"/>
        <v>80</v>
      </c>
      <c r="Q261" s="157" t="s">
        <v>311</v>
      </c>
      <c r="R261" s="163"/>
      <c r="U261" s="1"/>
    </row>
    <row r="262" s="131" customFormat="1" customHeight="1" spans="1:21">
      <c r="A262" s="140">
        <f t="shared" si="10"/>
        <v>257</v>
      </c>
      <c r="B262" s="57" t="s">
        <v>463</v>
      </c>
      <c r="C262" s="57" t="s">
        <v>21</v>
      </c>
      <c r="D262" s="161" t="s">
        <v>464</v>
      </c>
      <c r="E262" s="162"/>
      <c r="F262" s="157"/>
      <c r="G262" s="157"/>
      <c r="H262" s="158"/>
      <c r="I262" s="158"/>
      <c r="J262" s="164"/>
      <c r="K262" s="73">
        <v>200</v>
      </c>
      <c r="L262" s="157"/>
      <c r="M262" s="157"/>
      <c r="N262" s="157"/>
      <c r="O262" s="157"/>
      <c r="P262" s="98">
        <f t="shared" si="11"/>
        <v>200</v>
      </c>
      <c r="Q262" s="157" t="s">
        <v>311</v>
      </c>
      <c r="R262" s="163"/>
      <c r="U262" s="1"/>
    </row>
    <row r="263" s="131" customFormat="1" customHeight="1" spans="1:21">
      <c r="A263" s="140">
        <f t="shared" si="10"/>
        <v>258</v>
      </c>
      <c r="B263" s="57" t="s">
        <v>463</v>
      </c>
      <c r="C263" s="57" t="s">
        <v>21</v>
      </c>
      <c r="D263" s="161" t="s">
        <v>465</v>
      </c>
      <c r="E263" s="162"/>
      <c r="F263" s="157"/>
      <c r="G263" s="157"/>
      <c r="H263" s="158"/>
      <c r="I263" s="158"/>
      <c r="J263" s="164"/>
      <c r="K263" s="73">
        <v>80</v>
      </c>
      <c r="L263" s="157"/>
      <c r="M263" s="157"/>
      <c r="N263" s="157"/>
      <c r="O263" s="157"/>
      <c r="P263" s="98">
        <f t="shared" si="11"/>
        <v>80</v>
      </c>
      <c r="Q263" s="157" t="s">
        <v>311</v>
      </c>
      <c r="R263" s="163"/>
      <c r="U263" s="1"/>
    </row>
    <row r="264" s="131" customFormat="1" customHeight="1" spans="1:21">
      <c r="A264" s="140">
        <f t="shared" si="10"/>
        <v>259</v>
      </c>
      <c r="B264" s="57" t="s">
        <v>466</v>
      </c>
      <c r="C264" s="57" t="s">
        <v>21</v>
      </c>
      <c r="D264" s="161" t="s">
        <v>467</v>
      </c>
      <c r="E264" s="162"/>
      <c r="F264" s="157"/>
      <c r="G264" s="157"/>
      <c r="H264" s="158"/>
      <c r="I264" s="158"/>
      <c r="J264" s="164"/>
      <c r="K264" s="73">
        <v>4</v>
      </c>
      <c r="L264" s="157"/>
      <c r="M264" s="157"/>
      <c r="N264" s="157"/>
      <c r="O264" s="157"/>
      <c r="P264" s="98">
        <f t="shared" si="11"/>
        <v>4</v>
      </c>
      <c r="Q264" s="157" t="s">
        <v>311</v>
      </c>
      <c r="R264" s="163"/>
      <c r="U264" s="1"/>
    </row>
    <row r="265" s="131" customFormat="1" customHeight="1" spans="1:21">
      <c r="A265" s="140">
        <f t="shared" si="10"/>
        <v>260</v>
      </c>
      <c r="B265" s="57" t="s">
        <v>466</v>
      </c>
      <c r="C265" s="57" t="s">
        <v>21</v>
      </c>
      <c r="D265" s="161" t="s">
        <v>468</v>
      </c>
      <c r="E265" s="162"/>
      <c r="F265" s="157"/>
      <c r="G265" s="157"/>
      <c r="H265" s="158"/>
      <c r="I265" s="158"/>
      <c r="J265" s="164"/>
      <c r="K265" s="73">
        <v>4</v>
      </c>
      <c r="L265" s="157"/>
      <c r="M265" s="157"/>
      <c r="N265" s="157"/>
      <c r="O265" s="157"/>
      <c r="P265" s="98">
        <f t="shared" si="11"/>
        <v>4</v>
      </c>
      <c r="Q265" s="157" t="s">
        <v>311</v>
      </c>
      <c r="R265" s="163"/>
      <c r="U265" s="1"/>
    </row>
    <row r="266" s="131" customFormat="1" customHeight="1" spans="1:21">
      <c r="A266" s="140">
        <f t="shared" ref="A266:A329" si="12">ROW()-5</f>
        <v>261</v>
      </c>
      <c r="B266" s="57" t="s">
        <v>469</v>
      </c>
      <c r="C266" s="57" t="s">
        <v>28</v>
      </c>
      <c r="D266" s="161" t="s">
        <v>470</v>
      </c>
      <c r="E266" s="162"/>
      <c r="F266" s="157"/>
      <c r="G266" s="157"/>
      <c r="H266" s="158"/>
      <c r="I266" s="158"/>
      <c r="J266" s="164"/>
      <c r="K266" s="73">
        <v>8</v>
      </c>
      <c r="L266" s="157"/>
      <c r="M266" s="157"/>
      <c r="N266" s="157"/>
      <c r="O266" s="157"/>
      <c r="P266" s="98">
        <f t="shared" si="11"/>
        <v>8</v>
      </c>
      <c r="Q266" s="157" t="s">
        <v>471</v>
      </c>
      <c r="R266" s="163"/>
      <c r="U266" s="1"/>
    </row>
    <row r="267" s="131" customFormat="1" customHeight="1" spans="1:21">
      <c r="A267" s="140">
        <f t="shared" si="12"/>
        <v>262</v>
      </c>
      <c r="B267" s="57" t="s">
        <v>472</v>
      </c>
      <c r="C267" s="57" t="s">
        <v>28</v>
      </c>
      <c r="D267" s="161" t="s">
        <v>473</v>
      </c>
      <c r="E267" s="162"/>
      <c r="F267" s="157"/>
      <c r="G267" s="157"/>
      <c r="H267" s="158"/>
      <c r="I267" s="158"/>
      <c r="J267" s="164"/>
      <c r="K267" s="73">
        <v>1</v>
      </c>
      <c r="L267" s="157"/>
      <c r="M267" s="157"/>
      <c r="N267" s="157"/>
      <c r="O267" s="157"/>
      <c r="P267" s="98">
        <f t="shared" si="11"/>
        <v>1</v>
      </c>
      <c r="Q267" s="157" t="s">
        <v>471</v>
      </c>
      <c r="R267" s="163"/>
      <c r="U267" s="1"/>
    </row>
    <row r="268" s="131" customFormat="1" customHeight="1" spans="1:21">
      <c r="A268" s="140">
        <f t="shared" si="12"/>
        <v>263</v>
      </c>
      <c r="B268" s="57" t="s">
        <v>474</v>
      </c>
      <c r="C268" s="57" t="s">
        <v>28</v>
      </c>
      <c r="D268" s="166" t="s">
        <v>475</v>
      </c>
      <c r="E268" s="167"/>
      <c r="F268" s="157"/>
      <c r="G268" s="157"/>
      <c r="H268" s="158"/>
      <c r="I268" s="158"/>
      <c r="J268" s="164"/>
      <c r="K268" s="73">
        <v>2</v>
      </c>
      <c r="L268" s="157"/>
      <c r="M268" s="157"/>
      <c r="N268" s="157"/>
      <c r="O268" s="157"/>
      <c r="P268" s="98">
        <f t="shared" si="11"/>
        <v>2</v>
      </c>
      <c r="Q268" s="157" t="s">
        <v>471</v>
      </c>
      <c r="R268" s="168"/>
      <c r="U268" s="1"/>
    </row>
    <row r="269" s="131" customFormat="1" customHeight="1" spans="1:21">
      <c r="A269" s="140">
        <f t="shared" si="12"/>
        <v>264</v>
      </c>
      <c r="B269" s="57" t="s">
        <v>476</v>
      </c>
      <c r="C269" s="57" t="s">
        <v>28</v>
      </c>
      <c r="D269" s="166" t="s">
        <v>477</v>
      </c>
      <c r="E269" s="167"/>
      <c r="F269" s="157"/>
      <c r="G269" s="157"/>
      <c r="H269" s="158"/>
      <c r="I269" s="158"/>
      <c r="J269" s="164"/>
      <c r="K269" s="73">
        <v>1</v>
      </c>
      <c r="L269" s="157"/>
      <c r="M269" s="157"/>
      <c r="N269" s="157"/>
      <c r="O269" s="157"/>
      <c r="P269" s="98">
        <f t="shared" si="11"/>
        <v>1</v>
      </c>
      <c r="Q269" s="157" t="s">
        <v>471</v>
      </c>
      <c r="R269" s="168"/>
      <c r="U269" s="1"/>
    </row>
    <row r="270" s="131" customFormat="1" customHeight="1" spans="1:21">
      <c r="A270" s="140">
        <f t="shared" si="12"/>
        <v>265</v>
      </c>
      <c r="B270" s="57" t="s">
        <v>478</v>
      </c>
      <c r="C270" s="57" t="s">
        <v>28</v>
      </c>
      <c r="D270" s="161" t="s">
        <v>479</v>
      </c>
      <c r="E270" s="162"/>
      <c r="F270" s="157"/>
      <c r="G270" s="157"/>
      <c r="H270" s="158"/>
      <c r="I270" s="158"/>
      <c r="J270" s="164"/>
      <c r="K270" s="73">
        <v>1</v>
      </c>
      <c r="L270" s="157"/>
      <c r="M270" s="157"/>
      <c r="N270" s="157"/>
      <c r="O270" s="157"/>
      <c r="P270" s="98">
        <f t="shared" si="11"/>
        <v>1</v>
      </c>
      <c r="Q270" s="157" t="s">
        <v>471</v>
      </c>
      <c r="R270" s="163"/>
      <c r="U270" s="1"/>
    </row>
    <row r="271" s="131" customFormat="1" customHeight="1" spans="1:21">
      <c r="A271" s="140">
        <f t="shared" si="12"/>
        <v>266</v>
      </c>
      <c r="B271" s="57" t="s">
        <v>480</v>
      </c>
      <c r="C271" s="57" t="s">
        <v>28</v>
      </c>
      <c r="D271" s="169" t="s">
        <v>481</v>
      </c>
      <c r="E271" s="169"/>
      <c r="F271" s="157"/>
      <c r="G271" s="157"/>
      <c r="H271" s="158"/>
      <c r="I271" s="158"/>
      <c r="J271" s="164"/>
      <c r="K271" s="73">
        <v>1</v>
      </c>
      <c r="L271" s="157"/>
      <c r="M271" s="157"/>
      <c r="N271" s="157"/>
      <c r="O271" s="157"/>
      <c r="P271" s="98">
        <f t="shared" si="11"/>
        <v>1</v>
      </c>
      <c r="Q271" s="157" t="s">
        <v>471</v>
      </c>
      <c r="R271" s="170"/>
      <c r="U271" s="1"/>
    </row>
    <row r="272" s="131" customFormat="1" customHeight="1" spans="1:21">
      <c r="A272" s="140">
        <f t="shared" si="12"/>
        <v>267</v>
      </c>
      <c r="B272" s="57" t="s">
        <v>482</v>
      </c>
      <c r="C272" s="57" t="s">
        <v>28</v>
      </c>
      <c r="D272" s="161" t="s">
        <v>483</v>
      </c>
      <c r="E272" s="162"/>
      <c r="F272" s="157"/>
      <c r="G272" s="157"/>
      <c r="H272" s="158"/>
      <c r="I272" s="158"/>
      <c r="J272" s="164"/>
      <c r="K272" s="73">
        <v>2</v>
      </c>
      <c r="L272" s="157"/>
      <c r="M272" s="157"/>
      <c r="N272" s="157"/>
      <c r="O272" s="157"/>
      <c r="P272" s="98">
        <f t="shared" si="11"/>
        <v>2</v>
      </c>
      <c r="Q272" s="157" t="s">
        <v>471</v>
      </c>
      <c r="R272" s="163"/>
      <c r="U272" s="1"/>
    </row>
    <row r="273" s="131" customFormat="1" customHeight="1" spans="1:21">
      <c r="A273" s="140">
        <f t="shared" si="12"/>
        <v>268</v>
      </c>
      <c r="B273" s="57" t="s">
        <v>484</v>
      </c>
      <c r="C273" s="57" t="s">
        <v>28</v>
      </c>
      <c r="D273" s="161" t="s">
        <v>485</v>
      </c>
      <c r="E273" s="162"/>
      <c r="F273" s="157"/>
      <c r="G273" s="157"/>
      <c r="H273" s="158"/>
      <c r="I273" s="158"/>
      <c r="J273" s="164"/>
      <c r="K273" s="73">
        <v>2</v>
      </c>
      <c r="L273" s="157"/>
      <c r="M273" s="157"/>
      <c r="N273" s="157"/>
      <c r="O273" s="157"/>
      <c r="P273" s="98">
        <f t="shared" si="11"/>
        <v>2</v>
      </c>
      <c r="Q273" s="157" t="s">
        <v>471</v>
      </c>
      <c r="R273" s="163"/>
      <c r="U273" s="1"/>
    </row>
    <row r="274" s="131" customFormat="1" customHeight="1" spans="1:21">
      <c r="A274" s="140">
        <f t="shared" si="12"/>
        <v>269</v>
      </c>
      <c r="B274" s="57" t="s">
        <v>486</v>
      </c>
      <c r="C274" s="57" t="s">
        <v>28</v>
      </c>
      <c r="D274" s="161" t="s">
        <v>487</v>
      </c>
      <c r="E274" s="162"/>
      <c r="F274" s="157"/>
      <c r="G274" s="157"/>
      <c r="H274" s="158"/>
      <c r="I274" s="158"/>
      <c r="J274" s="164"/>
      <c r="K274" s="73">
        <v>1</v>
      </c>
      <c r="L274" s="157"/>
      <c r="M274" s="157"/>
      <c r="N274" s="157"/>
      <c r="O274" s="157"/>
      <c r="P274" s="98">
        <f t="shared" si="11"/>
        <v>1</v>
      </c>
      <c r="Q274" s="157" t="s">
        <v>471</v>
      </c>
      <c r="R274" s="163"/>
      <c r="U274" s="1"/>
    </row>
    <row r="275" s="131" customFormat="1" customHeight="1" spans="1:21">
      <c r="A275" s="140">
        <f t="shared" si="12"/>
        <v>270</v>
      </c>
      <c r="B275" s="57" t="s">
        <v>488</v>
      </c>
      <c r="C275" s="57" t="s">
        <v>21</v>
      </c>
      <c r="D275" s="161" t="s">
        <v>489</v>
      </c>
      <c r="E275" s="162"/>
      <c r="F275" s="157"/>
      <c r="G275" s="157"/>
      <c r="H275" s="158"/>
      <c r="I275" s="158"/>
      <c r="J275" s="164"/>
      <c r="K275" s="73">
        <v>1</v>
      </c>
      <c r="L275" s="157"/>
      <c r="M275" s="157"/>
      <c r="N275" s="157"/>
      <c r="O275" s="157"/>
      <c r="P275" s="98">
        <f t="shared" si="11"/>
        <v>1</v>
      </c>
      <c r="Q275" s="157" t="s">
        <v>471</v>
      </c>
      <c r="R275" s="163"/>
      <c r="U275" s="1"/>
    </row>
    <row r="276" s="131" customFormat="1" customHeight="1" spans="1:21">
      <c r="A276" s="140">
        <f t="shared" si="12"/>
        <v>271</v>
      </c>
      <c r="B276" s="57" t="s">
        <v>490</v>
      </c>
      <c r="C276" s="57" t="s">
        <v>28</v>
      </c>
      <c r="D276" s="161" t="s">
        <v>491</v>
      </c>
      <c r="E276" s="162"/>
      <c r="F276" s="157"/>
      <c r="G276" s="157"/>
      <c r="H276" s="158"/>
      <c r="I276" s="158"/>
      <c r="J276" s="164"/>
      <c r="K276" s="73">
        <v>2</v>
      </c>
      <c r="L276" s="157"/>
      <c r="M276" s="157"/>
      <c r="N276" s="157"/>
      <c r="O276" s="157"/>
      <c r="P276" s="98">
        <f t="shared" si="11"/>
        <v>2</v>
      </c>
      <c r="Q276" s="157" t="s">
        <v>471</v>
      </c>
      <c r="R276" s="163"/>
      <c r="U276" s="1"/>
    </row>
    <row r="277" s="131" customFormat="1" customHeight="1" spans="1:21">
      <c r="A277" s="140">
        <f t="shared" si="12"/>
        <v>272</v>
      </c>
      <c r="B277" s="57" t="s">
        <v>490</v>
      </c>
      <c r="C277" s="57" t="s">
        <v>28</v>
      </c>
      <c r="D277" s="161" t="s">
        <v>492</v>
      </c>
      <c r="E277" s="162"/>
      <c r="F277" s="157"/>
      <c r="G277" s="157"/>
      <c r="H277" s="158"/>
      <c r="I277" s="158"/>
      <c r="J277" s="164"/>
      <c r="K277" s="73">
        <v>2</v>
      </c>
      <c r="L277" s="157"/>
      <c r="M277" s="157"/>
      <c r="N277" s="157"/>
      <c r="O277" s="157"/>
      <c r="P277" s="98">
        <f t="shared" si="11"/>
        <v>2</v>
      </c>
      <c r="Q277" s="157" t="s">
        <v>471</v>
      </c>
      <c r="R277" s="163"/>
      <c r="U277" s="1"/>
    </row>
    <row r="278" s="131" customFormat="1" customHeight="1" spans="1:21">
      <c r="A278" s="140">
        <f t="shared" si="12"/>
        <v>273</v>
      </c>
      <c r="B278" s="57" t="s">
        <v>490</v>
      </c>
      <c r="C278" s="57" t="s">
        <v>28</v>
      </c>
      <c r="D278" s="161" t="s">
        <v>493</v>
      </c>
      <c r="E278" s="162"/>
      <c r="F278" s="157"/>
      <c r="G278" s="157"/>
      <c r="H278" s="158"/>
      <c r="I278" s="158"/>
      <c r="J278" s="164"/>
      <c r="K278" s="73">
        <v>1</v>
      </c>
      <c r="L278" s="157"/>
      <c r="M278" s="157"/>
      <c r="N278" s="157"/>
      <c r="O278" s="157"/>
      <c r="P278" s="98">
        <f t="shared" si="11"/>
        <v>1</v>
      </c>
      <c r="Q278" s="157" t="s">
        <v>471</v>
      </c>
      <c r="R278" s="163"/>
      <c r="U278" s="1"/>
    </row>
    <row r="279" s="131" customFormat="1" customHeight="1" spans="1:21">
      <c r="A279" s="140">
        <f t="shared" si="12"/>
        <v>274</v>
      </c>
      <c r="B279" s="57" t="s">
        <v>494</v>
      </c>
      <c r="C279" s="57" t="s">
        <v>28</v>
      </c>
      <c r="D279" s="161" t="s">
        <v>495</v>
      </c>
      <c r="E279" s="162"/>
      <c r="F279" s="157"/>
      <c r="G279" s="157"/>
      <c r="H279" s="158"/>
      <c r="I279" s="158"/>
      <c r="J279" s="164"/>
      <c r="K279" s="73">
        <v>1</v>
      </c>
      <c r="L279" s="157"/>
      <c r="M279" s="157"/>
      <c r="N279" s="157"/>
      <c r="O279" s="157"/>
      <c r="P279" s="98">
        <f t="shared" si="11"/>
        <v>1</v>
      </c>
      <c r="Q279" s="157" t="s">
        <v>471</v>
      </c>
      <c r="R279" s="163"/>
      <c r="U279" s="1"/>
    </row>
    <row r="280" s="131" customFormat="1" customHeight="1" spans="1:21">
      <c r="A280" s="140">
        <f t="shared" si="12"/>
        <v>275</v>
      </c>
      <c r="B280" s="57" t="s">
        <v>496</v>
      </c>
      <c r="C280" s="57" t="s">
        <v>497</v>
      </c>
      <c r="D280" s="161" t="s">
        <v>498</v>
      </c>
      <c r="E280" s="162"/>
      <c r="F280" s="157"/>
      <c r="G280" s="157"/>
      <c r="H280" s="158"/>
      <c r="I280" s="158"/>
      <c r="J280" s="164"/>
      <c r="K280" s="73">
        <v>2</v>
      </c>
      <c r="L280" s="157"/>
      <c r="M280" s="157"/>
      <c r="N280" s="157"/>
      <c r="O280" s="157"/>
      <c r="P280" s="98">
        <f t="shared" si="11"/>
        <v>2</v>
      </c>
      <c r="Q280" s="157" t="s">
        <v>471</v>
      </c>
      <c r="R280" s="163"/>
      <c r="U280" s="1"/>
    </row>
    <row r="281" s="131" customFormat="1" customHeight="1" spans="1:21">
      <c r="A281" s="140">
        <f t="shared" si="12"/>
        <v>276</v>
      </c>
      <c r="B281" s="57" t="s">
        <v>499</v>
      </c>
      <c r="C281" s="57" t="s">
        <v>305</v>
      </c>
      <c r="D281" s="161" t="s">
        <v>500</v>
      </c>
      <c r="E281" s="162"/>
      <c r="F281" s="157"/>
      <c r="G281" s="157"/>
      <c r="H281" s="158"/>
      <c r="I281" s="158"/>
      <c r="J281" s="164"/>
      <c r="K281" s="73">
        <v>6</v>
      </c>
      <c r="L281" s="157"/>
      <c r="M281" s="157"/>
      <c r="N281" s="157"/>
      <c r="O281" s="157"/>
      <c r="P281" s="98">
        <f t="shared" si="11"/>
        <v>6</v>
      </c>
      <c r="Q281" s="157" t="s">
        <v>471</v>
      </c>
      <c r="R281" s="163"/>
      <c r="U281" s="1"/>
    </row>
    <row r="282" s="131" customFormat="1" customHeight="1" spans="1:21">
      <c r="A282" s="140">
        <f t="shared" si="12"/>
        <v>277</v>
      </c>
      <c r="B282" s="57" t="s">
        <v>499</v>
      </c>
      <c r="C282" s="57" t="s">
        <v>305</v>
      </c>
      <c r="D282" s="161" t="s">
        <v>501</v>
      </c>
      <c r="E282" s="162"/>
      <c r="F282" s="157"/>
      <c r="G282" s="157"/>
      <c r="H282" s="158"/>
      <c r="I282" s="158"/>
      <c r="J282" s="164"/>
      <c r="K282" s="73">
        <v>6</v>
      </c>
      <c r="L282" s="157"/>
      <c r="M282" s="157"/>
      <c r="N282" s="157"/>
      <c r="O282" s="157"/>
      <c r="P282" s="98">
        <f t="shared" si="11"/>
        <v>6</v>
      </c>
      <c r="Q282" s="157" t="s">
        <v>471</v>
      </c>
      <c r="R282" s="163"/>
      <c r="U282" s="1"/>
    </row>
    <row r="283" s="131" customFormat="1" customHeight="1" spans="1:21">
      <c r="A283" s="140">
        <f t="shared" si="12"/>
        <v>278</v>
      </c>
      <c r="B283" s="57" t="s">
        <v>499</v>
      </c>
      <c r="C283" s="57" t="s">
        <v>305</v>
      </c>
      <c r="D283" s="161" t="s">
        <v>502</v>
      </c>
      <c r="E283" s="162"/>
      <c r="F283" s="157"/>
      <c r="G283" s="157"/>
      <c r="H283" s="158"/>
      <c r="I283" s="158"/>
      <c r="J283" s="164"/>
      <c r="K283" s="73">
        <v>6</v>
      </c>
      <c r="L283" s="157"/>
      <c r="M283" s="157"/>
      <c r="N283" s="157"/>
      <c r="O283" s="157"/>
      <c r="P283" s="98">
        <f t="shared" ref="P283:P346" si="13">SUM(F283:O283)</f>
        <v>6</v>
      </c>
      <c r="Q283" s="157" t="s">
        <v>471</v>
      </c>
      <c r="R283" s="163"/>
      <c r="U283" s="1"/>
    </row>
    <row r="284" s="131" customFormat="1" customHeight="1" spans="1:21">
      <c r="A284" s="140">
        <f t="shared" si="12"/>
        <v>279</v>
      </c>
      <c r="B284" s="57" t="s">
        <v>503</v>
      </c>
      <c r="C284" s="57" t="s">
        <v>305</v>
      </c>
      <c r="D284" s="161" t="s">
        <v>504</v>
      </c>
      <c r="E284" s="162"/>
      <c r="F284" s="157"/>
      <c r="G284" s="157"/>
      <c r="H284" s="158"/>
      <c r="I284" s="158"/>
      <c r="J284" s="164"/>
      <c r="K284" s="73">
        <v>6</v>
      </c>
      <c r="L284" s="157"/>
      <c r="M284" s="157"/>
      <c r="N284" s="157"/>
      <c r="O284" s="157"/>
      <c r="P284" s="98">
        <f t="shared" si="13"/>
        <v>6</v>
      </c>
      <c r="Q284" s="157" t="s">
        <v>471</v>
      </c>
      <c r="R284" s="163"/>
      <c r="U284" s="1"/>
    </row>
    <row r="285" s="131" customFormat="1" customHeight="1" spans="1:21">
      <c r="A285" s="140">
        <f t="shared" si="12"/>
        <v>280</v>
      </c>
      <c r="B285" s="57" t="s">
        <v>503</v>
      </c>
      <c r="C285" s="57" t="s">
        <v>305</v>
      </c>
      <c r="D285" s="161" t="s">
        <v>505</v>
      </c>
      <c r="E285" s="162"/>
      <c r="F285" s="157"/>
      <c r="G285" s="157"/>
      <c r="H285" s="158"/>
      <c r="I285" s="158"/>
      <c r="J285" s="164"/>
      <c r="K285" s="73">
        <v>6</v>
      </c>
      <c r="L285" s="157"/>
      <c r="M285" s="157"/>
      <c r="N285" s="157"/>
      <c r="O285" s="157"/>
      <c r="P285" s="98">
        <f t="shared" si="13"/>
        <v>6</v>
      </c>
      <c r="Q285" s="157" t="s">
        <v>471</v>
      </c>
      <c r="R285" s="163"/>
      <c r="U285" s="1"/>
    </row>
    <row r="286" s="131" customFormat="1" customHeight="1" spans="1:21">
      <c r="A286" s="140">
        <f t="shared" si="12"/>
        <v>281</v>
      </c>
      <c r="B286" s="57" t="s">
        <v>506</v>
      </c>
      <c r="C286" s="57" t="s">
        <v>305</v>
      </c>
      <c r="D286" s="161" t="s">
        <v>507</v>
      </c>
      <c r="E286" s="162"/>
      <c r="F286" s="157"/>
      <c r="G286" s="157"/>
      <c r="H286" s="158"/>
      <c r="I286" s="158"/>
      <c r="J286" s="164"/>
      <c r="K286" s="73">
        <v>3</v>
      </c>
      <c r="L286" s="157"/>
      <c r="M286" s="157"/>
      <c r="N286" s="157"/>
      <c r="O286" s="157"/>
      <c r="P286" s="98">
        <f t="shared" si="13"/>
        <v>3</v>
      </c>
      <c r="Q286" s="157" t="s">
        <v>471</v>
      </c>
      <c r="R286" s="163"/>
      <c r="U286" s="1"/>
    </row>
    <row r="287" s="131" customFormat="1" customHeight="1" spans="1:21">
      <c r="A287" s="140">
        <f t="shared" si="12"/>
        <v>282</v>
      </c>
      <c r="B287" s="57" t="s">
        <v>508</v>
      </c>
      <c r="C287" s="57" t="s">
        <v>305</v>
      </c>
      <c r="D287" s="161" t="s">
        <v>382</v>
      </c>
      <c r="E287" s="162"/>
      <c r="F287" s="157"/>
      <c r="G287" s="157"/>
      <c r="H287" s="158"/>
      <c r="I287" s="158"/>
      <c r="J287" s="164"/>
      <c r="K287" s="73">
        <v>10</v>
      </c>
      <c r="L287" s="157"/>
      <c r="M287" s="157"/>
      <c r="N287" s="157"/>
      <c r="O287" s="157"/>
      <c r="P287" s="98">
        <f t="shared" si="13"/>
        <v>10</v>
      </c>
      <c r="Q287" s="157" t="s">
        <v>471</v>
      </c>
      <c r="R287" s="163"/>
      <c r="U287" s="1"/>
    </row>
    <row r="288" s="131" customFormat="1" customHeight="1" spans="1:21">
      <c r="A288" s="140">
        <f t="shared" si="12"/>
        <v>283</v>
      </c>
      <c r="B288" s="57" t="s">
        <v>509</v>
      </c>
      <c r="C288" s="57" t="s">
        <v>28</v>
      </c>
      <c r="D288" s="161" t="s">
        <v>510</v>
      </c>
      <c r="E288" s="162"/>
      <c r="F288" s="157"/>
      <c r="G288" s="157"/>
      <c r="H288" s="158"/>
      <c r="I288" s="158"/>
      <c r="J288" s="164"/>
      <c r="K288" s="73">
        <v>2</v>
      </c>
      <c r="L288" s="157"/>
      <c r="M288" s="157"/>
      <c r="N288" s="157"/>
      <c r="O288" s="157"/>
      <c r="P288" s="98">
        <f t="shared" si="13"/>
        <v>2</v>
      </c>
      <c r="Q288" s="157" t="s">
        <v>471</v>
      </c>
      <c r="R288" s="163"/>
      <c r="U288" s="1"/>
    </row>
    <row r="289" s="131" customFormat="1" customHeight="1" spans="1:21">
      <c r="A289" s="140">
        <f t="shared" si="12"/>
        <v>284</v>
      </c>
      <c r="B289" s="57" t="s">
        <v>511</v>
      </c>
      <c r="C289" s="57" t="s">
        <v>28</v>
      </c>
      <c r="D289" s="161" t="s">
        <v>512</v>
      </c>
      <c r="E289" s="162"/>
      <c r="F289" s="157"/>
      <c r="G289" s="157"/>
      <c r="H289" s="158"/>
      <c r="I289" s="158"/>
      <c r="J289" s="164"/>
      <c r="K289" s="73">
        <v>7</v>
      </c>
      <c r="L289" s="157"/>
      <c r="M289" s="157"/>
      <c r="N289" s="157"/>
      <c r="O289" s="157"/>
      <c r="P289" s="98">
        <f t="shared" si="13"/>
        <v>7</v>
      </c>
      <c r="Q289" s="157" t="s">
        <v>471</v>
      </c>
      <c r="R289" s="163"/>
      <c r="U289" s="1"/>
    </row>
    <row r="290" s="131" customFormat="1" customHeight="1" spans="1:21">
      <c r="A290" s="140">
        <f t="shared" si="12"/>
        <v>285</v>
      </c>
      <c r="B290" s="57" t="s">
        <v>513</v>
      </c>
      <c r="C290" s="57" t="s">
        <v>28</v>
      </c>
      <c r="D290" s="161" t="s">
        <v>514</v>
      </c>
      <c r="E290" s="162"/>
      <c r="F290" s="157"/>
      <c r="G290" s="157"/>
      <c r="H290" s="158"/>
      <c r="I290" s="158"/>
      <c r="J290" s="164"/>
      <c r="K290" s="73">
        <v>3</v>
      </c>
      <c r="L290" s="157"/>
      <c r="M290" s="157"/>
      <c r="N290" s="157"/>
      <c r="O290" s="157"/>
      <c r="P290" s="98">
        <f t="shared" si="13"/>
        <v>3</v>
      </c>
      <c r="Q290" s="157" t="s">
        <v>471</v>
      </c>
      <c r="R290" s="163"/>
      <c r="U290" s="1"/>
    </row>
    <row r="291" s="131" customFormat="1" customHeight="1" spans="1:21">
      <c r="A291" s="140">
        <f t="shared" si="12"/>
        <v>286</v>
      </c>
      <c r="B291" s="57" t="s">
        <v>515</v>
      </c>
      <c r="C291" s="57" t="s">
        <v>28</v>
      </c>
      <c r="D291" s="161" t="s">
        <v>317</v>
      </c>
      <c r="E291" s="162"/>
      <c r="F291" s="157"/>
      <c r="G291" s="157"/>
      <c r="H291" s="158"/>
      <c r="I291" s="158"/>
      <c r="J291" s="164"/>
      <c r="K291" s="73">
        <v>2</v>
      </c>
      <c r="L291" s="157"/>
      <c r="M291" s="157"/>
      <c r="N291" s="157"/>
      <c r="O291" s="157"/>
      <c r="P291" s="98">
        <f t="shared" si="13"/>
        <v>2</v>
      </c>
      <c r="Q291" s="157" t="s">
        <v>471</v>
      </c>
      <c r="R291" s="163"/>
      <c r="U291" s="1"/>
    </row>
    <row r="292" s="131" customFormat="1" customHeight="1" spans="1:21">
      <c r="A292" s="140">
        <f t="shared" si="12"/>
        <v>287</v>
      </c>
      <c r="B292" s="57" t="s">
        <v>516</v>
      </c>
      <c r="C292" s="57" t="s">
        <v>28</v>
      </c>
      <c r="D292" s="73" t="s">
        <v>517</v>
      </c>
      <c r="E292" s="165"/>
      <c r="F292" s="157"/>
      <c r="G292" s="157"/>
      <c r="H292" s="158"/>
      <c r="I292" s="158"/>
      <c r="J292" s="164"/>
      <c r="K292" s="73">
        <v>4</v>
      </c>
      <c r="L292" s="157"/>
      <c r="M292" s="157"/>
      <c r="N292" s="157"/>
      <c r="O292" s="157"/>
      <c r="P292" s="98">
        <f t="shared" si="13"/>
        <v>4</v>
      </c>
      <c r="Q292" s="157" t="s">
        <v>471</v>
      </c>
      <c r="R292" s="165"/>
      <c r="U292" s="1"/>
    </row>
    <row r="293" s="131" customFormat="1" customHeight="1" spans="1:21">
      <c r="A293" s="140">
        <f t="shared" si="12"/>
        <v>288</v>
      </c>
      <c r="B293" s="57" t="s">
        <v>518</v>
      </c>
      <c r="C293" s="57" t="s">
        <v>28</v>
      </c>
      <c r="D293" s="161" t="s">
        <v>519</v>
      </c>
      <c r="E293" s="162"/>
      <c r="F293" s="157"/>
      <c r="G293" s="157"/>
      <c r="H293" s="158"/>
      <c r="I293" s="158"/>
      <c r="J293" s="164"/>
      <c r="K293" s="73">
        <v>3</v>
      </c>
      <c r="L293" s="157"/>
      <c r="M293" s="157"/>
      <c r="N293" s="157"/>
      <c r="O293" s="157"/>
      <c r="P293" s="98">
        <f t="shared" si="13"/>
        <v>3</v>
      </c>
      <c r="Q293" s="157" t="s">
        <v>471</v>
      </c>
      <c r="R293" s="163"/>
      <c r="U293" s="1"/>
    </row>
    <row r="294" s="131" customFormat="1" customHeight="1" spans="1:21">
      <c r="A294" s="140">
        <f t="shared" si="12"/>
        <v>289</v>
      </c>
      <c r="B294" s="57" t="s">
        <v>520</v>
      </c>
      <c r="C294" s="57" t="s">
        <v>28</v>
      </c>
      <c r="D294" s="161" t="s">
        <v>514</v>
      </c>
      <c r="E294" s="162"/>
      <c r="F294" s="157"/>
      <c r="G294" s="157"/>
      <c r="H294" s="158"/>
      <c r="I294" s="158"/>
      <c r="J294" s="164"/>
      <c r="K294" s="73">
        <v>3</v>
      </c>
      <c r="L294" s="157"/>
      <c r="M294" s="157"/>
      <c r="N294" s="157"/>
      <c r="O294" s="157"/>
      <c r="P294" s="98">
        <f t="shared" si="13"/>
        <v>3</v>
      </c>
      <c r="Q294" s="157" t="s">
        <v>471</v>
      </c>
      <c r="R294" s="163"/>
      <c r="U294" s="1"/>
    </row>
    <row r="295" s="131" customFormat="1" customHeight="1" spans="1:21">
      <c r="A295" s="140">
        <f t="shared" si="12"/>
        <v>290</v>
      </c>
      <c r="B295" s="57" t="s">
        <v>521</v>
      </c>
      <c r="C295" s="57" t="s">
        <v>28</v>
      </c>
      <c r="D295" s="161" t="s">
        <v>382</v>
      </c>
      <c r="E295" s="162"/>
      <c r="F295" s="157"/>
      <c r="G295" s="157"/>
      <c r="H295" s="158"/>
      <c r="I295" s="158"/>
      <c r="J295" s="164"/>
      <c r="K295" s="73">
        <v>32</v>
      </c>
      <c r="L295" s="157"/>
      <c r="M295" s="157"/>
      <c r="N295" s="157"/>
      <c r="O295" s="157"/>
      <c r="P295" s="98">
        <f t="shared" si="13"/>
        <v>32</v>
      </c>
      <c r="Q295" s="157" t="s">
        <v>471</v>
      </c>
      <c r="R295" s="163"/>
      <c r="U295" s="1"/>
    </row>
    <row r="296" s="131" customFormat="1" customHeight="1" spans="1:21">
      <c r="A296" s="140">
        <f t="shared" si="12"/>
        <v>291</v>
      </c>
      <c r="B296" s="57" t="s">
        <v>522</v>
      </c>
      <c r="C296" s="57" t="s">
        <v>28</v>
      </c>
      <c r="D296" s="161" t="s">
        <v>523</v>
      </c>
      <c r="E296" s="162"/>
      <c r="F296" s="157"/>
      <c r="G296" s="157"/>
      <c r="H296" s="158"/>
      <c r="I296" s="158"/>
      <c r="J296" s="164"/>
      <c r="K296" s="73">
        <v>3</v>
      </c>
      <c r="L296" s="157"/>
      <c r="M296" s="157"/>
      <c r="N296" s="157"/>
      <c r="O296" s="157"/>
      <c r="P296" s="98">
        <f t="shared" si="13"/>
        <v>3</v>
      </c>
      <c r="Q296" s="157" t="s">
        <v>471</v>
      </c>
      <c r="R296" s="163"/>
      <c r="U296" s="1"/>
    </row>
    <row r="297" s="131" customFormat="1" customHeight="1" spans="1:21">
      <c r="A297" s="140">
        <f t="shared" si="12"/>
        <v>292</v>
      </c>
      <c r="B297" s="57" t="s">
        <v>524</v>
      </c>
      <c r="C297" s="57" t="s">
        <v>28</v>
      </c>
      <c r="D297" s="161" t="s">
        <v>523</v>
      </c>
      <c r="E297" s="162"/>
      <c r="F297" s="157"/>
      <c r="G297" s="157"/>
      <c r="H297" s="158"/>
      <c r="I297" s="158"/>
      <c r="J297" s="164"/>
      <c r="K297" s="73">
        <v>2</v>
      </c>
      <c r="L297" s="157"/>
      <c r="M297" s="157"/>
      <c r="N297" s="157"/>
      <c r="O297" s="157"/>
      <c r="P297" s="98">
        <f t="shared" si="13"/>
        <v>2</v>
      </c>
      <c r="Q297" s="157" t="s">
        <v>471</v>
      </c>
      <c r="R297" s="163"/>
      <c r="U297" s="1"/>
    </row>
    <row r="298" s="131" customFormat="1" customHeight="1" spans="1:21">
      <c r="A298" s="140">
        <f t="shared" si="12"/>
        <v>293</v>
      </c>
      <c r="B298" s="57" t="s">
        <v>525</v>
      </c>
      <c r="C298" s="57" t="s">
        <v>28</v>
      </c>
      <c r="D298" s="161" t="s">
        <v>526</v>
      </c>
      <c r="E298" s="162"/>
      <c r="F298" s="157"/>
      <c r="G298" s="157"/>
      <c r="H298" s="158"/>
      <c r="I298" s="158"/>
      <c r="J298" s="164"/>
      <c r="K298" s="73">
        <v>2</v>
      </c>
      <c r="L298" s="157"/>
      <c r="M298" s="157"/>
      <c r="N298" s="157"/>
      <c r="O298" s="157"/>
      <c r="P298" s="98">
        <f t="shared" si="13"/>
        <v>2</v>
      </c>
      <c r="Q298" s="157" t="s">
        <v>471</v>
      </c>
      <c r="R298" s="163"/>
      <c r="U298" s="1"/>
    </row>
    <row r="299" s="131" customFormat="1" customHeight="1" spans="1:21">
      <c r="A299" s="140">
        <f t="shared" si="12"/>
        <v>294</v>
      </c>
      <c r="B299" s="57" t="s">
        <v>527</v>
      </c>
      <c r="C299" s="57" t="s">
        <v>28</v>
      </c>
      <c r="D299" s="161" t="s">
        <v>528</v>
      </c>
      <c r="E299" s="162"/>
      <c r="F299" s="157"/>
      <c r="G299" s="157"/>
      <c r="H299" s="158"/>
      <c r="I299" s="158"/>
      <c r="J299" s="164"/>
      <c r="K299" s="73">
        <v>2</v>
      </c>
      <c r="L299" s="157"/>
      <c r="M299" s="157"/>
      <c r="N299" s="157"/>
      <c r="O299" s="157"/>
      <c r="P299" s="98">
        <f t="shared" si="13"/>
        <v>2</v>
      </c>
      <c r="Q299" s="157" t="s">
        <v>471</v>
      </c>
      <c r="R299" s="163"/>
      <c r="U299" s="1"/>
    </row>
    <row r="300" s="131" customFormat="1" customHeight="1" spans="1:21">
      <c r="A300" s="140">
        <f t="shared" si="12"/>
        <v>295</v>
      </c>
      <c r="B300" s="57" t="s">
        <v>529</v>
      </c>
      <c r="C300" s="57" t="s">
        <v>28</v>
      </c>
      <c r="D300" s="161" t="s">
        <v>530</v>
      </c>
      <c r="E300" s="162"/>
      <c r="F300" s="157"/>
      <c r="G300" s="157"/>
      <c r="H300" s="158"/>
      <c r="I300" s="158"/>
      <c r="J300" s="164"/>
      <c r="K300" s="73">
        <v>1</v>
      </c>
      <c r="L300" s="157"/>
      <c r="M300" s="157"/>
      <c r="N300" s="157"/>
      <c r="O300" s="157"/>
      <c r="P300" s="98">
        <f t="shared" si="13"/>
        <v>1</v>
      </c>
      <c r="Q300" s="157" t="s">
        <v>471</v>
      </c>
      <c r="R300" s="163"/>
      <c r="U300" s="1"/>
    </row>
    <row r="301" s="131" customFormat="1" customHeight="1" spans="1:21">
      <c r="A301" s="140">
        <f t="shared" si="12"/>
        <v>296</v>
      </c>
      <c r="B301" s="57" t="s">
        <v>531</v>
      </c>
      <c r="C301" s="57" t="s">
        <v>21</v>
      </c>
      <c r="D301" s="161" t="s">
        <v>532</v>
      </c>
      <c r="E301" s="162"/>
      <c r="F301" s="157"/>
      <c r="G301" s="157"/>
      <c r="H301" s="158"/>
      <c r="I301" s="158"/>
      <c r="J301" s="164"/>
      <c r="K301" s="73">
        <v>2</v>
      </c>
      <c r="L301" s="157"/>
      <c r="M301" s="157"/>
      <c r="N301" s="157"/>
      <c r="O301" s="157"/>
      <c r="P301" s="98">
        <f t="shared" si="13"/>
        <v>2</v>
      </c>
      <c r="Q301" s="157" t="s">
        <v>471</v>
      </c>
      <c r="R301" s="163"/>
      <c r="U301" s="1"/>
    </row>
    <row r="302" s="131" customFormat="1" customHeight="1" spans="1:21">
      <c r="A302" s="140">
        <f t="shared" si="12"/>
        <v>297</v>
      </c>
      <c r="B302" s="57" t="s">
        <v>533</v>
      </c>
      <c r="C302" s="57" t="s">
        <v>21</v>
      </c>
      <c r="D302" s="161" t="s">
        <v>534</v>
      </c>
      <c r="E302" s="162"/>
      <c r="F302" s="157"/>
      <c r="G302" s="157"/>
      <c r="H302" s="158"/>
      <c r="I302" s="158"/>
      <c r="J302" s="164"/>
      <c r="K302" s="73">
        <v>1</v>
      </c>
      <c r="L302" s="157"/>
      <c r="M302" s="157"/>
      <c r="N302" s="157"/>
      <c r="O302" s="157"/>
      <c r="P302" s="98">
        <f t="shared" si="13"/>
        <v>1</v>
      </c>
      <c r="Q302" s="157" t="s">
        <v>471</v>
      </c>
      <c r="R302" s="163"/>
      <c r="U302" s="1"/>
    </row>
    <row r="303" s="131" customFormat="1" customHeight="1" spans="1:21">
      <c r="A303" s="140">
        <f t="shared" si="12"/>
        <v>298</v>
      </c>
      <c r="B303" s="57" t="s">
        <v>535</v>
      </c>
      <c r="C303" s="57" t="s">
        <v>28</v>
      </c>
      <c r="D303" s="161" t="s">
        <v>536</v>
      </c>
      <c r="E303" s="162"/>
      <c r="F303" s="157"/>
      <c r="G303" s="157"/>
      <c r="H303" s="158"/>
      <c r="I303" s="158"/>
      <c r="J303" s="164"/>
      <c r="K303" s="73">
        <v>2</v>
      </c>
      <c r="L303" s="157"/>
      <c r="M303" s="157"/>
      <c r="N303" s="157"/>
      <c r="O303" s="157"/>
      <c r="P303" s="98">
        <f t="shared" si="13"/>
        <v>2</v>
      </c>
      <c r="Q303" s="157" t="s">
        <v>471</v>
      </c>
      <c r="R303" s="163"/>
      <c r="U303" s="1"/>
    </row>
    <row r="304" s="131" customFormat="1" customHeight="1" spans="1:21">
      <c r="A304" s="140">
        <f t="shared" si="12"/>
        <v>299</v>
      </c>
      <c r="B304" s="57" t="s">
        <v>537</v>
      </c>
      <c r="C304" s="57" t="s">
        <v>28</v>
      </c>
      <c r="D304" s="161" t="s">
        <v>538</v>
      </c>
      <c r="E304" s="162"/>
      <c r="F304" s="157"/>
      <c r="G304" s="157"/>
      <c r="H304" s="158"/>
      <c r="I304" s="158"/>
      <c r="J304" s="164"/>
      <c r="K304" s="73">
        <v>2</v>
      </c>
      <c r="L304" s="157"/>
      <c r="M304" s="157"/>
      <c r="N304" s="157"/>
      <c r="O304" s="157"/>
      <c r="P304" s="98">
        <f t="shared" si="13"/>
        <v>2</v>
      </c>
      <c r="Q304" s="157" t="s">
        <v>471</v>
      </c>
      <c r="R304" s="163"/>
      <c r="U304" s="1"/>
    </row>
    <row r="305" s="131" customFormat="1" customHeight="1" spans="1:21">
      <c r="A305" s="140">
        <f t="shared" si="12"/>
        <v>300</v>
      </c>
      <c r="B305" s="57" t="s">
        <v>539</v>
      </c>
      <c r="C305" s="57" t="s">
        <v>28</v>
      </c>
      <c r="D305" s="161" t="s">
        <v>540</v>
      </c>
      <c r="E305" s="162"/>
      <c r="F305" s="157"/>
      <c r="G305" s="157"/>
      <c r="H305" s="158"/>
      <c r="I305" s="158"/>
      <c r="J305" s="164"/>
      <c r="K305" s="73">
        <v>2</v>
      </c>
      <c r="L305" s="157"/>
      <c r="M305" s="157"/>
      <c r="N305" s="157"/>
      <c r="O305" s="157"/>
      <c r="P305" s="98">
        <f t="shared" si="13"/>
        <v>2</v>
      </c>
      <c r="Q305" s="157" t="s">
        <v>471</v>
      </c>
      <c r="R305" s="163"/>
      <c r="U305" s="1"/>
    </row>
    <row r="306" s="131" customFormat="1" customHeight="1" spans="1:21">
      <c r="A306" s="140">
        <f t="shared" si="12"/>
        <v>301</v>
      </c>
      <c r="B306" s="57" t="s">
        <v>541</v>
      </c>
      <c r="C306" s="57" t="s">
        <v>21</v>
      </c>
      <c r="D306" s="161" t="s">
        <v>542</v>
      </c>
      <c r="E306" s="162"/>
      <c r="F306" s="157"/>
      <c r="G306" s="157"/>
      <c r="H306" s="158"/>
      <c r="I306" s="158"/>
      <c r="J306" s="164"/>
      <c r="K306" s="73">
        <v>2</v>
      </c>
      <c r="L306" s="157"/>
      <c r="M306" s="157"/>
      <c r="N306" s="157"/>
      <c r="O306" s="157"/>
      <c r="P306" s="98">
        <f t="shared" si="13"/>
        <v>2</v>
      </c>
      <c r="Q306" s="157" t="s">
        <v>471</v>
      </c>
      <c r="R306" s="163"/>
      <c r="U306" s="1"/>
    </row>
    <row r="307" s="131" customFormat="1" customHeight="1" spans="1:21">
      <c r="A307" s="140">
        <f t="shared" si="12"/>
        <v>302</v>
      </c>
      <c r="B307" s="57" t="s">
        <v>543</v>
      </c>
      <c r="C307" s="57" t="s">
        <v>28</v>
      </c>
      <c r="D307" s="161" t="s">
        <v>544</v>
      </c>
      <c r="E307" s="162"/>
      <c r="F307" s="157"/>
      <c r="G307" s="157"/>
      <c r="H307" s="158"/>
      <c r="I307" s="158"/>
      <c r="J307" s="164"/>
      <c r="K307" s="73">
        <v>6</v>
      </c>
      <c r="L307" s="157"/>
      <c r="M307" s="157"/>
      <c r="N307" s="157"/>
      <c r="O307" s="157"/>
      <c r="P307" s="98">
        <f t="shared" si="13"/>
        <v>6</v>
      </c>
      <c r="Q307" s="157" t="s">
        <v>471</v>
      </c>
      <c r="R307" s="163"/>
      <c r="U307" s="1"/>
    </row>
    <row r="308" s="131" customFormat="1" customHeight="1" spans="1:21">
      <c r="A308" s="140">
        <f t="shared" si="12"/>
        <v>303</v>
      </c>
      <c r="B308" s="57" t="s">
        <v>545</v>
      </c>
      <c r="C308" s="57" t="s">
        <v>28</v>
      </c>
      <c r="D308" s="161" t="s">
        <v>546</v>
      </c>
      <c r="E308" s="162"/>
      <c r="F308" s="157"/>
      <c r="G308" s="157"/>
      <c r="H308" s="158"/>
      <c r="I308" s="158"/>
      <c r="J308" s="164"/>
      <c r="K308" s="73">
        <v>4</v>
      </c>
      <c r="L308" s="157"/>
      <c r="M308" s="157"/>
      <c r="N308" s="157"/>
      <c r="O308" s="157"/>
      <c r="P308" s="98">
        <f t="shared" si="13"/>
        <v>4</v>
      </c>
      <c r="Q308" s="157" t="s">
        <v>471</v>
      </c>
      <c r="R308" s="163"/>
      <c r="U308" s="1"/>
    </row>
    <row r="309" s="131" customFormat="1" customHeight="1" spans="1:21">
      <c r="A309" s="140">
        <f t="shared" si="12"/>
        <v>304</v>
      </c>
      <c r="B309" s="57" t="s">
        <v>547</v>
      </c>
      <c r="C309" s="57" t="s">
        <v>21</v>
      </c>
      <c r="D309" s="161" t="s">
        <v>548</v>
      </c>
      <c r="E309" s="162"/>
      <c r="F309" s="157"/>
      <c r="G309" s="157"/>
      <c r="H309" s="158"/>
      <c r="I309" s="158"/>
      <c r="J309" s="164"/>
      <c r="K309" s="73">
        <v>8</v>
      </c>
      <c r="L309" s="157"/>
      <c r="M309" s="157"/>
      <c r="N309" s="157"/>
      <c r="O309" s="157"/>
      <c r="P309" s="98">
        <f t="shared" si="13"/>
        <v>8</v>
      </c>
      <c r="Q309" s="157" t="s">
        <v>471</v>
      </c>
      <c r="R309" s="163"/>
      <c r="U309" s="1"/>
    </row>
    <row r="310" s="131" customFormat="1" customHeight="1" spans="1:21">
      <c r="A310" s="140">
        <f t="shared" si="12"/>
        <v>305</v>
      </c>
      <c r="B310" s="57" t="s">
        <v>549</v>
      </c>
      <c r="C310" s="57" t="s">
        <v>28</v>
      </c>
      <c r="D310" s="161" t="s">
        <v>550</v>
      </c>
      <c r="E310" s="162"/>
      <c r="F310" s="157"/>
      <c r="G310" s="157"/>
      <c r="H310" s="158"/>
      <c r="I310" s="158"/>
      <c r="J310" s="164"/>
      <c r="K310" s="73">
        <v>2</v>
      </c>
      <c r="L310" s="157"/>
      <c r="M310" s="157"/>
      <c r="N310" s="157"/>
      <c r="O310" s="157"/>
      <c r="P310" s="98">
        <f t="shared" si="13"/>
        <v>2</v>
      </c>
      <c r="Q310" s="157" t="s">
        <v>471</v>
      </c>
      <c r="R310" s="163"/>
      <c r="U310" s="1"/>
    </row>
    <row r="311" s="131" customFormat="1" customHeight="1" spans="1:21">
      <c r="A311" s="140">
        <f t="shared" si="12"/>
        <v>306</v>
      </c>
      <c r="B311" s="57" t="s">
        <v>551</v>
      </c>
      <c r="C311" s="57" t="s">
        <v>248</v>
      </c>
      <c r="D311" s="73" t="s">
        <v>552</v>
      </c>
      <c r="E311" s="165"/>
      <c r="F311" s="157"/>
      <c r="G311" s="157"/>
      <c r="H311" s="158"/>
      <c r="I311" s="158"/>
      <c r="J311" s="164"/>
      <c r="K311" s="73">
        <v>1</v>
      </c>
      <c r="L311" s="157"/>
      <c r="M311" s="157"/>
      <c r="N311" s="157"/>
      <c r="O311" s="157"/>
      <c r="P311" s="98">
        <f t="shared" si="13"/>
        <v>1</v>
      </c>
      <c r="Q311" s="157" t="s">
        <v>471</v>
      </c>
      <c r="R311" s="165"/>
      <c r="U311" s="1"/>
    </row>
    <row r="312" s="131" customFormat="1" customHeight="1" spans="1:21">
      <c r="A312" s="140">
        <f t="shared" si="12"/>
        <v>307</v>
      </c>
      <c r="B312" s="57" t="s">
        <v>553</v>
      </c>
      <c r="C312" s="57" t="s">
        <v>28</v>
      </c>
      <c r="D312" s="161" t="s">
        <v>554</v>
      </c>
      <c r="E312" s="162"/>
      <c r="F312" s="157"/>
      <c r="G312" s="157"/>
      <c r="H312" s="158"/>
      <c r="I312" s="158"/>
      <c r="J312" s="164"/>
      <c r="K312" s="73">
        <v>2</v>
      </c>
      <c r="L312" s="157"/>
      <c r="M312" s="157"/>
      <c r="N312" s="157"/>
      <c r="O312" s="157"/>
      <c r="P312" s="98">
        <f t="shared" si="13"/>
        <v>2</v>
      </c>
      <c r="Q312" s="157" t="s">
        <v>471</v>
      </c>
      <c r="R312" s="163"/>
      <c r="U312" s="1"/>
    </row>
    <row r="313" s="131" customFormat="1" customHeight="1" spans="1:21">
      <c r="A313" s="140">
        <f t="shared" si="12"/>
        <v>308</v>
      </c>
      <c r="B313" s="57" t="s">
        <v>555</v>
      </c>
      <c r="C313" s="57" t="s">
        <v>28</v>
      </c>
      <c r="D313" s="161" t="s">
        <v>556</v>
      </c>
      <c r="E313" s="162"/>
      <c r="F313" s="157"/>
      <c r="G313" s="157"/>
      <c r="H313" s="158"/>
      <c r="I313" s="158"/>
      <c r="J313" s="164"/>
      <c r="K313" s="73">
        <v>2</v>
      </c>
      <c r="L313" s="157"/>
      <c r="M313" s="157"/>
      <c r="N313" s="157"/>
      <c r="O313" s="157"/>
      <c r="P313" s="98">
        <f t="shared" si="13"/>
        <v>2</v>
      </c>
      <c r="Q313" s="157" t="s">
        <v>471</v>
      </c>
      <c r="R313" s="163"/>
      <c r="U313" s="1"/>
    </row>
    <row r="314" s="131" customFormat="1" customHeight="1" spans="1:21">
      <c r="A314" s="140">
        <f t="shared" si="12"/>
        <v>309</v>
      </c>
      <c r="B314" s="57" t="s">
        <v>557</v>
      </c>
      <c r="C314" s="57" t="s">
        <v>21</v>
      </c>
      <c r="D314" s="161" t="s">
        <v>558</v>
      </c>
      <c r="E314" s="162"/>
      <c r="F314" s="157"/>
      <c r="G314" s="157"/>
      <c r="H314" s="158"/>
      <c r="I314" s="158"/>
      <c r="J314" s="164"/>
      <c r="K314" s="73">
        <v>8</v>
      </c>
      <c r="L314" s="157"/>
      <c r="M314" s="157"/>
      <c r="N314" s="157"/>
      <c r="O314" s="157"/>
      <c r="P314" s="98">
        <f t="shared" si="13"/>
        <v>8</v>
      </c>
      <c r="Q314" s="157" t="s">
        <v>471</v>
      </c>
      <c r="R314" s="163"/>
      <c r="U314" s="1"/>
    </row>
    <row r="315" s="131" customFormat="1" customHeight="1" spans="1:21">
      <c r="A315" s="140">
        <f t="shared" si="12"/>
        <v>310</v>
      </c>
      <c r="B315" s="57" t="s">
        <v>559</v>
      </c>
      <c r="C315" s="57" t="s">
        <v>305</v>
      </c>
      <c r="D315" s="161" t="s">
        <v>560</v>
      </c>
      <c r="E315" s="162"/>
      <c r="F315" s="157"/>
      <c r="G315" s="157"/>
      <c r="H315" s="158"/>
      <c r="I315" s="158"/>
      <c r="J315" s="164"/>
      <c r="K315" s="73">
        <v>2</v>
      </c>
      <c r="L315" s="157"/>
      <c r="M315" s="157"/>
      <c r="N315" s="157"/>
      <c r="O315" s="157"/>
      <c r="P315" s="98">
        <f t="shared" si="13"/>
        <v>2</v>
      </c>
      <c r="Q315" s="157" t="s">
        <v>471</v>
      </c>
      <c r="R315" s="163"/>
      <c r="U315" s="1"/>
    </row>
    <row r="316" s="131" customFormat="1" customHeight="1" spans="1:21">
      <c r="A316" s="140">
        <f t="shared" si="12"/>
        <v>311</v>
      </c>
      <c r="B316" s="57" t="s">
        <v>561</v>
      </c>
      <c r="C316" s="57" t="s">
        <v>305</v>
      </c>
      <c r="D316" s="161" t="s">
        <v>562</v>
      </c>
      <c r="E316" s="162"/>
      <c r="F316" s="157"/>
      <c r="G316" s="157"/>
      <c r="H316" s="158"/>
      <c r="I316" s="158"/>
      <c r="J316" s="164"/>
      <c r="K316" s="73">
        <v>2</v>
      </c>
      <c r="L316" s="157"/>
      <c r="M316" s="157"/>
      <c r="N316" s="157"/>
      <c r="O316" s="157"/>
      <c r="P316" s="98">
        <f t="shared" si="13"/>
        <v>2</v>
      </c>
      <c r="Q316" s="157" t="s">
        <v>471</v>
      </c>
      <c r="R316" s="163"/>
      <c r="U316" s="1"/>
    </row>
    <row r="317" s="131" customFormat="1" customHeight="1" spans="1:21">
      <c r="A317" s="140">
        <f t="shared" si="12"/>
        <v>312</v>
      </c>
      <c r="B317" s="57" t="s">
        <v>563</v>
      </c>
      <c r="C317" s="57" t="s">
        <v>305</v>
      </c>
      <c r="D317" s="161" t="s">
        <v>564</v>
      </c>
      <c r="E317" s="162"/>
      <c r="F317" s="157"/>
      <c r="G317" s="157"/>
      <c r="H317" s="158"/>
      <c r="I317" s="158"/>
      <c r="J317" s="164"/>
      <c r="K317" s="73">
        <v>4</v>
      </c>
      <c r="L317" s="157"/>
      <c r="M317" s="157"/>
      <c r="N317" s="157"/>
      <c r="O317" s="157"/>
      <c r="P317" s="98">
        <f t="shared" si="13"/>
        <v>4</v>
      </c>
      <c r="Q317" s="157" t="s">
        <v>471</v>
      </c>
      <c r="R317" s="163"/>
      <c r="U317" s="1"/>
    </row>
    <row r="318" s="131" customFormat="1" customHeight="1" spans="1:21">
      <c r="A318" s="140">
        <f t="shared" si="12"/>
        <v>313</v>
      </c>
      <c r="B318" s="57" t="s">
        <v>565</v>
      </c>
      <c r="C318" s="57" t="s">
        <v>305</v>
      </c>
      <c r="D318" s="161" t="s">
        <v>566</v>
      </c>
      <c r="E318" s="162"/>
      <c r="F318" s="157"/>
      <c r="G318" s="157"/>
      <c r="H318" s="158"/>
      <c r="I318" s="158"/>
      <c r="J318" s="164"/>
      <c r="K318" s="73">
        <v>4</v>
      </c>
      <c r="L318" s="157"/>
      <c r="M318" s="157"/>
      <c r="N318" s="157"/>
      <c r="O318" s="157"/>
      <c r="P318" s="98">
        <f t="shared" si="13"/>
        <v>4</v>
      </c>
      <c r="Q318" s="157" t="s">
        <v>471</v>
      </c>
      <c r="R318" s="163"/>
      <c r="U318" s="1"/>
    </row>
    <row r="319" s="131" customFormat="1" customHeight="1" spans="1:21">
      <c r="A319" s="140">
        <f t="shared" si="12"/>
        <v>314</v>
      </c>
      <c r="B319" s="57" t="s">
        <v>567</v>
      </c>
      <c r="C319" s="57" t="s">
        <v>568</v>
      </c>
      <c r="D319" s="161" t="s">
        <v>569</v>
      </c>
      <c r="E319" s="162"/>
      <c r="F319" s="157"/>
      <c r="G319" s="157"/>
      <c r="H319" s="158"/>
      <c r="I319" s="158"/>
      <c r="J319" s="164"/>
      <c r="K319" s="73">
        <v>1</v>
      </c>
      <c r="L319" s="157"/>
      <c r="M319" s="157"/>
      <c r="N319" s="157"/>
      <c r="O319" s="157"/>
      <c r="P319" s="98">
        <f t="shared" si="13"/>
        <v>1</v>
      </c>
      <c r="Q319" s="157" t="s">
        <v>471</v>
      </c>
      <c r="R319" s="163"/>
      <c r="U319" s="1"/>
    </row>
    <row r="320" s="131" customFormat="1" customHeight="1" spans="1:21">
      <c r="A320" s="140">
        <f t="shared" si="12"/>
        <v>315</v>
      </c>
      <c r="B320" s="57" t="s">
        <v>570</v>
      </c>
      <c r="C320" s="57" t="s">
        <v>568</v>
      </c>
      <c r="D320" s="161" t="s">
        <v>571</v>
      </c>
      <c r="E320" s="162"/>
      <c r="F320" s="157"/>
      <c r="G320" s="157"/>
      <c r="H320" s="158"/>
      <c r="I320" s="158"/>
      <c r="J320" s="164"/>
      <c r="K320" s="73">
        <v>0</v>
      </c>
      <c r="L320" s="157"/>
      <c r="M320" s="157"/>
      <c r="N320" s="157"/>
      <c r="O320" s="157"/>
      <c r="P320" s="98">
        <f t="shared" si="13"/>
        <v>0</v>
      </c>
      <c r="Q320" s="157" t="s">
        <v>471</v>
      </c>
      <c r="R320" s="163"/>
      <c r="U320" s="1"/>
    </row>
    <row r="321" s="131" customFormat="1" customHeight="1" spans="1:21">
      <c r="A321" s="140">
        <f t="shared" si="12"/>
        <v>316</v>
      </c>
      <c r="B321" s="57" t="s">
        <v>572</v>
      </c>
      <c r="C321" s="57" t="s">
        <v>21</v>
      </c>
      <c r="D321" s="161" t="s">
        <v>573</v>
      </c>
      <c r="E321" s="162"/>
      <c r="F321" s="157"/>
      <c r="G321" s="157"/>
      <c r="H321" s="158"/>
      <c r="I321" s="158"/>
      <c r="J321" s="164"/>
      <c r="K321" s="73">
        <v>2</v>
      </c>
      <c r="L321" s="157"/>
      <c r="M321" s="157"/>
      <c r="N321" s="157"/>
      <c r="O321" s="157"/>
      <c r="P321" s="98">
        <f t="shared" si="13"/>
        <v>2</v>
      </c>
      <c r="Q321" s="157" t="s">
        <v>471</v>
      </c>
      <c r="R321" s="163"/>
      <c r="U321" s="1"/>
    </row>
    <row r="322" s="131" customFormat="1" customHeight="1" spans="1:21">
      <c r="A322" s="140">
        <f t="shared" si="12"/>
        <v>317</v>
      </c>
      <c r="B322" s="57" t="s">
        <v>135</v>
      </c>
      <c r="C322" s="57" t="s">
        <v>21</v>
      </c>
      <c r="D322" s="161" t="s">
        <v>574</v>
      </c>
      <c r="E322" s="162"/>
      <c r="F322" s="157"/>
      <c r="G322" s="157"/>
      <c r="H322" s="158"/>
      <c r="I322" s="158"/>
      <c r="J322" s="164"/>
      <c r="K322" s="73">
        <v>1</v>
      </c>
      <c r="L322" s="157"/>
      <c r="M322" s="157"/>
      <c r="N322" s="157"/>
      <c r="O322" s="157"/>
      <c r="P322" s="98">
        <f t="shared" si="13"/>
        <v>1</v>
      </c>
      <c r="Q322" s="157" t="s">
        <v>471</v>
      </c>
      <c r="R322" s="163"/>
      <c r="U322" s="1"/>
    </row>
    <row r="323" s="131" customFormat="1" customHeight="1" spans="1:21">
      <c r="A323" s="140">
        <f t="shared" si="12"/>
        <v>318</v>
      </c>
      <c r="B323" s="57" t="s">
        <v>575</v>
      </c>
      <c r="C323" s="57" t="s">
        <v>28</v>
      </c>
      <c r="D323" s="166" t="s">
        <v>576</v>
      </c>
      <c r="E323" s="167"/>
      <c r="F323" s="157"/>
      <c r="G323" s="157"/>
      <c r="H323" s="158"/>
      <c r="I323" s="158"/>
      <c r="J323" s="164"/>
      <c r="K323" s="73">
        <v>6</v>
      </c>
      <c r="L323" s="157"/>
      <c r="M323" s="157"/>
      <c r="N323" s="157"/>
      <c r="O323" s="157"/>
      <c r="P323" s="98">
        <f t="shared" si="13"/>
        <v>6</v>
      </c>
      <c r="Q323" s="157" t="s">
        <v>471</v>
      </c>
      <c r="R323" s="168"/>
      <c r="U323" s="1"/>
    </row>
    <row r="324" s="131" customFormat="1" customHeight="1" spans="1:21">
      <c r="A324" s="140">
        <f t="shared" si="12"/>
        <v>319</v>
      </c>
      <c r="B324" s="57" t="s">
        <v>577</v>
      </c>
      <c r="C324" s="57" t="s">
        <v>28</v>
      </c>
      <c r="D324" s="161" t="s">
        <v>578</v>
      </c>
      <c r="E324" s="162"/>
      <c r="F324" s="157"/>
      <c r="G324" s="157"/>
      <c r="H324" s="158"/>
      <c r="I324" s="158"/>
      <c r="J324" s="164"/>
      <c r="K324" s="73">
        <v>1</v>
      </c>
      <c r="L324" s="157"/>
      <c r="M324" s="157"/>
      <c r="N324" s="157"/>
      <c r="O324" s="157"/>
      <c r="P324" s="98">
        <f t="shared" si="13"/>
        <v>1</v>
      </c>
      <c r="Q324" s="157" t="s">
        <v>471</v>
      </c>
      <c r="R324" s="163"/>
      <c r="U324" s="1"/>
    </row>
    <row r="325" s="131" customFormat="1" customHeight="1" spans="1:21">
      <c r="A325" s="140">
        <f t="shared" si="12"/>
        <v>320</v>
      </c>
      <c r="B325" s="57" t="s">
        <v>579</v>
      </c>
      <c r="C325" s="57" t="s">
        <v>21</v>
      </c>
      <c r="D325" s="161" t="s">
        <v>580</v>
      </c>
      <c r="E325" s="162"/>
      <c r="F325" s="157"/>
      <c r="G325" s="157"/>
      <c r="H325" s="158"/>
      <c r="I325" s="158"/>
      <c r="J325" s="164"/>
      <c r="K325" s="73">
        <v>1</v>
      </c>
      <c r="L325" s="157"/>
      <c r="M325" s="157"/>
      <c r="N325" s="157"/>
      <c r="O325" s="157"/>
      <c r="P325" s="98">
        <f t="shared" si="13"/>
        <v>1</v>
      </c>
      <c r="Q325" s="157" t="s">
        <v>471</v>
      </c>
      <c r="R325" s="163"/>
      <c r="U325" s="1"/>
    </row>
    <row r="326" s="131" customFormat="1" customHeight="1" spans="1:21">
      <c r="A326" s="140">
        <f t="shared" si="12"/>
        <v>321</v>
      </c>
      <c r="B326" s="57" t="s">
        <v>581</v>
      </c>
      <c r="C326" s="57" t="s">
        <v>21</v>
      </c>
      <c r="D326" s="73" t="s">
        <v>582</v>
      </c>
      <c r="E326" s="165"/>
      <c r="F326" s="157"/>
      <c r="G326" s="157"/>
      <c r="H326" s="158"/>
      <c r="I326" s="158"/>
      <c r="J326" s="164"/>
      <c r="K326" s="73">
        <v>2</v>
      </c>
      <c r="L326" s="157"/>
      <c r="M326" s="157"/>
      <c r="N326" s="157"/>
      <c r="O326" s="157"/>
      <c r="P326" s="98">
        <f t="shared" si="13"/>
        <v>2</v>
      </c>
      <c r="Q326" s="157" t="s">
        <v>471</v>
      </c>
      <c r="R326" s="165"/>
      <c r="U326" s="1"/>
    </row>
    <row r="327" s="131" customFormat="1" customHeight="1" spans="1:21">
      <c r="A327" s="140">
        <f t="shared" si="12"/>
        <v>322</v>
      </c>
      <c r="B327" s="57" t="s">
        <v>583</v>
      </c>
      <c r="C327" s="57" t="s">
        <v>21</v>
      </c>
      <c r="D327" s="161" t="s">
        <v>584</v>
      </c>
      <c r="E327" s="165"/>
      <c r="F327" s="157"/>
      <c r="G327" s="157"/>
      <c r="H327" s="158"/>
      <c r="I327" s="158"/>
      <c r="J327" s="164"/>
      <c r="K327" s="73">
        <v>2</v>
      </c>
      <c r="L327" s="157"/>
      <c r="M327" s="157"/>
      <c r="N327" s="157"/>
      <c r="O327" s="157"/>
      <c r="P327" s="98">
        <f t="shared" si="13"/>
        <v>2</v>
      </c>
      <c r="Q327" s="157" t="s">
        <v>471</v>
      </c>
      <c r="R327" s="165"/>
      <c r="U327" s="1"/>
    </row>
    <row r="328" s="131" customFormat="1" customHeight="1" spans="1:21">
      <c r="A328" s="140">
        <f t="shared" si="12"/>
        <v>323</v>
      </c>
      <c r="B328" s="57" t="s">
        <v>585</v>
      </c>
      <c r="C328" s="57" t="s">
        <v>21</v>
      </c>
      <c r="D328" s="73" t="s">
        <v>586</v>
      </c>
      <c r="E328" s="165"/>
      <c r="F328" s="157"/>
      <c r="G328" s="157"/>
      <c r="H328" s="158"/>
      <c r="I328" s="158"/>
      <c r="J328" s="164"/>
      <c r="K328" s="73">
        <v>2</v>
      </c>
      <c r="L328" s="157"/>
      <c r="M328" s="157"/>
      <c r="N328" s="157"/>
      <c r="O328" s="157"/>
      <c r="P328" s="98">
        <f t="shared" si="13"/>
        <v>2</v>
      </c>
      <c r="Q328" s="157" t="s">
        <v>471</v>
      </c>
      <c r="R328" s="165"/>
      <c r="U328" s="1"/>
    </row>
    <row r="329" s="131" customFormat="1" customHeight="1" spans="1:21">
      <c r="A329" s="140">
        <f t="shared" si="12"/>
        <v>324</v>
      </c>
      <c r="B329" s="57" t="s">
        <v>587</v>
      </c>
      <c r="C329" s="57" t="s">
        <v>21</v>
      </c>
      <c r="D329" s="73" t="s">
        <v>588</v>
      </c>
      <c r="E329" s="165"/>
      <c r="F329" s="157"/>
      <c r="G329" s="157"/>
      <c r="H329" s="158"/>
      <c r="I329" s="158"/>
      <c r="J329" s="164"/>
      <c r="K329" s="73">
        <v>2</v>
      </c>
      <c r="L329" s="157"/>
      <c r="M329" s="157"/>
      <c r="N329" s="157"/>
      <c r="O329" s="157"/>
      <c r="P329" s="98">
        <f t="shared" si="13"/>
        <v>2</v>
      </c>
      <c r="Q329" s="157" t="s">
        <v>471</v>
      </c>
      <c r="R329" s="165"/>
      <c r="U329" s="1"/>
    </row>
    <row r="330" s="131" customFormat="1" customHeight="1" spans="1:21">
      <c r="A330" s="140">
        <f t="shared" ref="A330:A393" si="14">ROW()-5</f>
        <v>325</v>
      </c>
      <c r="B330" s="57" t="s">
        <v>589</v>
      </c>
      <c r="C330" s="73"/>
      <c r="D330" s="161" t="s">
        <v>590</v>
      </c>
      <c r="E330" s="162"/>
      <c r="F330" s="157"/>
      <c r="G330" s="157"/>
      <c r="H330" s="158"/>
      <c r="I330" s="158"/>
      <c r="J330" s="164"/>
      <c r="K330" s="73">
        <v>1</v>
      </c>
      <c r="L330" s="157"/>
      <c r="M330" s="157"/>
      <c r="N330" s="157"/>
      <c r="O330" s="157"/>
      <c r="P330" s="98">
        <f t="shared" si="13"/>
        <v>1</v>
      </c>
      <c r="Q330" s="157" t="s">
        <v>471</v>
      </c>
      <c r="R330" s="163"/>
      <c r="U330" s="1"/>
    </row>
    <row r="331" s="131" customFormat="1" customHeight="1" spans="1:21">
      <c r="A331" s="140">
        <f t="shared" si="14"/>
        <v>326</v>
      </c>
      <c r="B331" s="57" t="s">
        <v>591</v>
      </c>
      <c r="C331" s="57" t="s">
        <v>21</v>
      </c>
      <c r="D331" s="161" t="s">
        <v>592</v>
      </c>
      <c r="E331" s="162"/>
      <c r="F331" s="157"/>
      <c r="G331" s="157"/>
      <c r="H331" s="158"/>
      <c r="I331" s="158"/>
      <c r="J331" s="164"/>
      <c r="K331" s="73">
        <v>3</v>
      </c>
      <c r="L331" s="157"/>
      <c r="M331" s="157"/>
      <c r="N331" s="157"/>
      <c r="O331" s="157"/>
      <c r="P331" s="98">
        <f t="shared" si="13"/>
        <v>3</v>
      </c>
      <c r="Q331" s="157" t="s">
        <v>471</v>
      </c>
      <c r="R331" s="163"/>
      <c r="U331" s="1"/>
    </row>
    <row r="332" s="131" customFormat="1" customHeight="1" spans="1:21">
      <c r="A332" s="140">
        <f t="shared" si="14"/>
        <v>327</v>
      </c>
      <c r="B332" s="57" t="s">
        <v>593</v>
      </c>
      <c r="C332" s="57" t="s">
        <v>594</v>
      </c>
      <c r="D332" s="161" t="s">
        <v>595</v>
      </c>
      <c r="E332" s="162"/>
      <c r="F332" s="157"/>
      <c r="G332" s="157"/>
      <c r="H332" s="158"/>
      <c r="I332" s="158"/>
      <c r="J332" s="164"/>
      <c r="K332" s="73">
        <v>6</v>
      </c>
      <c r="L332" s="157"/>
      <c r="M332" s="157"/>
      <c r="N332" s="157"/>
      <c r="O332" s="157"/>
      <c r="P332" s="98">
        <f t="shared" si="13"/>
        <v>6</v>
      </c>
      <c r="Q332" s="157" t="s">
        <v>471</v>
      </c>
      <c r="R332" s="163"/>
      <c r="U332" s="1"/>
    </row>
    <row r="333" s="131" customFormat="1" customHeight="1" spans="1:21">
      <c r="A333" s="140">
        <f t="shared" si="14"/>
        <v>328</v>
      </c>
      <c r="B333" s="57" t="s">
        <v>596</v>
      </c>
      <c r="C333" s="57" t="s">
        <v>594</v>
      </c>
      <c r="D333" s="161" t="s">
        <v>597</v>
      </c>
      <c r="E333" s="162"/>
      <c r="F333" s="157"/>
      <c r="G333" s="157"/>
      <c r="H333" s="158"/>
      <c r="I333" s="158"/>
      <c r="J333" s="164"/>
      <c r="K333" s="73">
        <v>4</v>
      </c>
      <c r="L333" s="157"/>
      <c r="M333" s="157"/>
      <c r="N333" s="157"/>
      <c r="O333" s="157"/>
      <c r="P333" s="98">
        <f t="shared" si="13"/>
        <v>4</v>
      </c>
      <c r="Q333" s="157" t="s">
        <v>471</v>
      </c>
      <c r="R333" s="163"/>
      <c r="U333" s="1"/>
    </row>
    <row r="334" s="131" customFormat="1" customHeight="1" spans="1:21">
      <c r="A334" s="140">
        <f t="shared" si="14"/>
        <v>329</v>
      </c>
      <c r="B334" s="57" t="s">
        <v>598</v>
      </c>
      <c r="C334" s="73"/>
      <c r="D334" s="161" t="s">
        <v>599</v>
      </c>
      <c r="E334" s="162"/>
      <c r="F334" s="157"/>
      <c r="G334" s="157"/>
      <c r="H334" s="158"/>
      <c r="I334" s="158"/>
      <c r="J334" s="164"/>
      <c r="K334" s="73">
        <v>1</v>
      </c>
      <c r="L334" s="157"/>
      <c r="M334" s="157"/>
      <c r="N334" s="157"/>
      <c r="O334" s="157"/>
      <c r="P334" s="98">
        <f t="shared" si="13"/>
        <v>1</v>
      </c>
      <c r="Q334" s="157" t="s">
        <v>471</v>
      </c>
      <c r="R334" s="163"/>
      <c r="U334" s="1"/>
    </row>
    <row r="335" s="131" customFormat="1" customHeight="1" spans="1:21">
      <c r="A335" s="140">
        <f t="shared" si="14"/>
        <v>330</v>
      </c>
      <c r="B335" s="57" t="s">
        <v>600</v>
      </c>
      <c r="C335" s="57" t="s">
        <v>28</v>
      </c>
      <c r="D335" s="161" t="s">
        <v>601</v>
      </c>
      <c r="E335" s="162"/>
      <c r="F335" s="157"/>
      <c r="G335" s="157"/>
      <c r="H335" s="158"/>
      <c r="I335" s="158"/>
      <c r="J335" s="164"/>
      <c r="K335" s="73">
        <v>1</v>
      </c>
      <c r="L335" s="157"/>
      <c r="M335" s="157"/>
      <c r="N335" s="157"/>
      <c r="O335" s="157"/>
      <c r="P335" s="98">
        <f t="shared" si="13"/>
        <v>1</v>
      </c>
      <c r="Q335" s="157" t="s">
        <v>471</v>
      </c>
      <c r="R335" s="163"/>
      <c r="U335" s="1"/>
    </row>
    <row r="336" s="131" customFormat="1" customHeight="1" spans="1:21">
      <c r="A336" s="140">
        <f t="shared" si="14"/>
        <v>331</v>
      </c>
      <c r="B336" s="57" t="s">
        <v>602</v>
      </c>
      <c r="C336" s="57" t="s">
        <v>21</v>
      </c>
      <c r="D336" s="73" t="s">
        <v>603</v>
      </c>
      <c r="E336" s="165"/>
      <c r="F336" s="157"/>
      <c r="G336" s="157"/>
      <c r="H336" s="158"/>
      <c r="I336" s="158"/>
      <c r="J336" s="164"/>
      <c r="K336" s="73">
        <v>1000</v>
      </c>
      <c r="L336" s="157"/>
      <c r="M336" s="157"/>
      <c r="N336" s="157"/>
      <c r="O336" s="157"/>
      <c r="P336" s="98">
        <f t="shared" si="13"/>
        <v>1000</v>
      </c>
      <c r="Q336" s="157" t="s">
        <v>471</v>
      </c>
      <c r="R336" s="165"/>
      <c r="U336" s="1"/>
    </row>
    <row r="337" s="131" customFormat="1" customHeight="1" spans="1:21">
      <c r="A337" s="140">
        <f t="shared" si="14"/>
        <v>332</v>
      </c>
      <c r="B337" s="57" t="s">
        <v>604</v>
      </c>
      <c r="C337" s="57" t="s">
        <v>131</v>
      </c>
      <c r="D337" s="161" t="s">
        <v>605</v>
      </c>
      <c r="E337" s="162"/>
      <c r="F337" s="157"/>
      <c r="G337" s="157"/>
      <c r="H337" s="158"/>
      <c r="I337" s="158"/>
      <c r="J337" s="164"/>
      <c r="K337" s="73">
        <v>1</v>
      </c>
      <c r="L337" s="157"/>
      <c r="M337" s="157"/>
      <c r="N337" s="157"/>
      <c r="O337" s="157"/>
      <c r="P337" s="98">
        <f t="shared" si="13"/>
        <v>1</v>
      </c>
      <c r="Q337" s="157" t="s">
        <v>471</v>
      </c>
      <c r="R337" s="163"/>
      <c r="U337" s="1"/>
    </row>
    <row r="338" s="131" customFormat="1" customHeight="1" spans="1:21">
      <c r="A338" s="140">
        <f t="shared" si="14"/>
        <v>333</v>
      </c>
      <c r="B338" s="57" t="s">
        <v>606</v>
      </c>
      <c r="C338" s="57" t="s">
        <v>21</v>
      </c>
      <c r="D338" s="161" t="s">
        <v>607</v>
      </c>
      <c r="E338" s="162"/>
      <c r="F338" s="157"/>
      <c r="G338" s="157"/>
      <c r="H338" s="158"/>
      <c r="I338" s="158"/>
      <c r="J338" s="164"/>
      <c r="K338" s="73">
        <v>2</v>
      </c>
      <c r="L338" s="157"/>
      <c r="M338" s="157"/>
      <c r="N338" s="157"/>
      <c r="O338" s="157"/>
      <c r="P338" s="98">
        <f t="shared" si="13"/>
        <v>2</v>
      </c>
      <c r="Q338" s="157" t="s">
        <v>471</v>
      </c>
      <c r="R338" s="163"/>
      <c r="U338" s="1"/>
    </row>
    <row r="339" s="131" customFormat="1" customHeight="1" spans="1:21">
      <c r="A339" s="140">
        <f t="shared" si="14"/>
        <v>334</v>
      </c>
      <c r="B339" s="57" t="s">
        <v>608</v>
      </c>
      <c r="C339" s="57" t="s">
        <v>28</v>
      </c>
      <c r="D339" s="161" t="s">
        <v>609</v>
      </c>
      <c r="E339" s="162"/>
      <c r="F339" s="157"/>
      <c r="G339" s="157"/>
      <c r="H339" s="158"/>
      <c r="I339" s="158"/>
      <c r="J339" s="164"/>
      <c r="K339" s="73">
        <v>4</v>
      </c>
      <c r="L339" s="157"/>
      <c r="M339" s="157"/>
      <c r="N339" s="157"/>
      <c r="O339" s="157"/>
      <c r="P339" s="98">
        <f t="shared" si="13"/>
        <v>4</v>
      </c>
      <c r="Q339" s="157" t="s">
        <v>471</v>
      </c>
      <c r="R339" s="163"/>
      <c r="U339" s="1"/>
    </row>
    <row r="340" s="131" customFormat="1" customHeight="1" spans="1:21">
      <c r="A340" s="140">
        <f t="shared" si="14"/>
        <v>335</v>
      </c>
      <c r="B340" s="57" t="s">
        <v>610</v>
      </c>
      <c r="C340" s="57" t="s">
        <v>248</v>
      </c>
      <c r="D340" s="160"/>
      <c r="E340" s="30"/>
      <c r="F340" s="157"/>
      <c r="G340" s="157"/>
      <c r="H340" s="158"/>
      <c r="I340" s="158"/>
      <c r="J340" s="164"/>
      <c r="K340" s="73">
        <v>1</v>
      </c>
      <c r="L340" s="157"/>
      <c r="M340" s="157"/>
      <c r="N340" s="157"/>
      <c r="O340" s="157"/>
      <c r="P340" s="98">
        <f t="shared" si="13"/>
        <v>1</v>
      </c>
      <c r="Q340" s="157" t="s">
        <v>471</v>
      </c>
      <c r="R340" s="171"/>
      <c r="U340" s="1"/>
    </row>
    <row r="341" s="131" customFormat="1" customHeight="1" spans="1:21">
      <c r="A341" s="140">
        <f t="shared" si="14"/>
        <v>336</v>
      </c>
      <c r="B341" s="57" t="s">
        <v>611</v>
      </c>
      <c r="C341" s="57" t="s">
        <v>28</v>
      </c>
      <c r="D341" s="161" t="s">
        <v>612</v>
      </c>
      <c r="E341" s="162"/>
      <c r="F341" s="157"/>
      <c r="G341" s="157"/>
      <c r="H341" s="158"/>
      <c r="I341" s="158"/>
      <c r="J341" s="164"/>
      <c r="K341" s="73">
        <v>1</v>
      </c>
      <c r="L341" s="157"/>
      <c r="M341" s="157"/>
      <c r="N341" s="157"/>
      <c r="O341" s="157"/>
      <c r="P341" s="98">
        <f t="shared" si="13"/>
        <v>1</v>
      </c>
      <c r="Q341" s="157" t="s">
        <v>471</v>
      </c>
      <c r="R341" s="163"/>
      <c r="U341" s="1"/>
    </row>
    <row r="342" s="131" customFormat="1" customHeight="1" spans="1:21">
      <c r="A342" s="140">
        <f t="shared" si="14"/>
        <v>337</v>
      </c>
      <c r="B342" s="73" t="s">
        <v>613</v>
      </c>
      <c r="C342" s="57" t="s">
        <v>21</v>
      </c>
      <c r="D342" s="161" t="s">
        <v>614</v>
      </c>
      <c r="E342" s="172"/>
      <c r="F342" s="157"/>
      <c r="G342" s="157"/>
      <c r="H342" s="158"/>
      <c r="I342" s="158"/>
      <c r="J342" s="164"/>
      <c r="K342" s="73">
        <v>1</v>
      </c>
      <c r="L342" s="157"/>
      <c r="M342" s="157"/>
      <c r="N342" s="157"/>
      <c r="O342" s="157"/>
      <c r="P342" s="98">
        <f t="shared" si="13"/>
        <v>1</v>
      </c>
      <c r="Q342" s="157" t="s">
        <v>471</v>
      </c>
      <c r="R342" s="173"/>
      <c r="U342" s="1"/>
    </row>
    <row r="343" s="131" customFormat="1" customHeight="1" spans="1:21">
      <c r="A343" s="140">
        <f t="shared" si="14"/>
        <v>338</v>
      </c>
      <c r="B343" s="57" t="s">
        <v>615</v>
      </c>
      <c r="C343" s="57" t="s">
        <v>21</v>
      </c>
      <c r="D343" s="73"/>
      <c r="E343" s="165"/>
      <c r="F343" s="157"/>
      <c r="G343" s="157"/>
      <c r="H343" s="158"/>
      <c r="I343" s="158"/>
      <c r="J343" s="164"/>
      <c r="K343" s="73">
        <v>3</v>
      </c>
      <c r="L343" s="157"/>
      <c r="M343" s="157"/>
      <c r="N343" s="157"/>
      <c r="O343" s="157"/>
      <c r="P343" s="98">
        <f t="shared" si="13"/>
        <v>3</v>
      </c>
      <c r="Q343" s="157" t="s">
        <v>471</v>
      </c>
      <c r="R343" s="165"/>
      <c r="U343" s="1"/>
    </row>
    <row r="344" s="131" customFormat="1" customHeight="1" spans="1:21">
      <c r="A344" s="140">
        <f t="shared" si="14"/>
        <v>339</v>
      </c>
      <c r="B344" s="57" t="s">
        <v>616</v>
      </c>
      <c r="C344" s="57" t="s">
        <v>21</v>
      </c>
      <c r="D344" s="73" t="s">
        <v>617</v>
      </c>
      <c r="E344" s="165"/>
      <c r="F344" s="157"/>
      <c r="G344" s="157"/>
      <c r="H344" s="158"/>
      <c r="I344" s="158"/>
      <c r="J344" s="164"/>
      <c r="K344" s="73">
        <v>3</v>
      </c>
      <c r="L344" s="157"/>
      <c r="M344" s="157"/>
      <c r="N344" s="157"/>
      <c r="O344" s="157"/>
      <c r="P344" s="98">
        <f t="shared" si="13"/>
        <v>3</v>
      </c>
      <c r="Q344" s="157" t="s">
        <v>471</v>
      </c>
      <c r="R344" s="165"/>
      <c r="U344" s="1"/>
    </row>
    <row r="345" s="131" customFormat="1" customHeight="1" spans="1:21">
      <c r="A345" s="140">
        <f t="shared" si="14"/>
        <v>340</v>
      </c>
      <c r="B345" s="57" t="s">
        <v>618</v>
      </c>
      <c r="C345" s="57" t="s">
        <v>21</v>
      </c>
      <c r="D345" s="73" t="s">
        <v>619</v>
      </c>
      <c r="E345" s="165"/>
      <c r="F345" s="157"/>
      <c r="G345" s="157"/>
      <c r="H345" s="158"/>
      <c r="I345" s="158"/>
      <c r="J345" s="164"/>
      <c r="K345" s="73">
        <v>3</v>
      </c>
      <c r="L345" s="157"/>
      <c r="M345" s="157"/>
      <c r="N345" s="157"/>
      <c r="O345" s="157"/>
      <c r="P345" s="98">
        <f t="shared" si="13"/>
        <v>3</v>
      </c>
      <c r="Q345" s="157" t="s">
        <v>471</v>
      </c>
      <c r="R345" s="165"/>
      <c r="U345" s="1"/>
    </row>
    <row r="346" s="131" customFormat="1" customHeight="1" spans="1:21">
      <c r="A346" s="140">
        <f t="shared" si="14"/>
        <v>341</v>
      </c>
      <c r="B346" s="57" t="s">
        <v>620</v>
      </c>
      <c r="C346" s="57" t="s">
        <v>21</v>
      </c>
      <c r="D346" s="73" t="s">
        <v>619</v>
      </c>
      <c r="E346" s="165"/>
      <c r="F346" s="157"/>
      <c r="G346" s="157"/>
      <c r="H346" s="158"/>
      <c r="I346" s="158"/>
      <c r="J346" s="164"/>
      <c r="K346" s="73">
        <v>3</v>
      </c>
      <c r="L346" s="157"/>
      <c r="M346" s="157"/>
      <c r="N346" s="157"/>
      <c r="O346" s="157"/>
      <c r="P346" s="98">
        <f t="shared" si="13"/>
        <v>3</v>
      </c>
      <c r="Q346" s="157" t="s">
        <v>471</v>
      </c>
      <c r="R346" s="165"/>
      <c r="U346" s="1"/>
    </row>
    <row r="347" s="131" customFormat="1" customHeight="1" spans="1:21">
      <c r="A347" s="140">
        <f t="shared" si="14"/>
        <v>342</v>
      </c>
      <c r="B347" s="57" t="s">
        <v>621</v>
      </c>
      <c r="C347" s="57" t="s">
        <v>21</v>
      </c>
      <c r="D347" s="73" t="s">
        <v>619</v>
      </c>
      <c r="E347" s="165"/>
      <c r="F347" s="157"/>
      <c r="G347" s="157"/>
      <c r="H347" s="158"/>
      <c r="I347" s="158"/>
      <c r="J347" s="164"/>
      <c r="K347" s="73">
        <v>3</v>
      </c>
      <c r="L347" s="157"/>
      <c r="M347" s="157"/>
      <c r="N347" s="157"/>
      <c r="O347" s="157"/>
      <c r="P347" s="98">
        <f t="shared" ref="P347:P410" si="15">SUM(F347:O347)</f>
        <v>3</v>
      </c>
      <c r="Q347" s="157" t="s">
        <v>471</v>
      </c>
      <c r="R347" s="165"/>
      <c r="U347" s="1"/>
    </row>
    <row r="348" s="131" customFormat="1" customHeight="1" spans="1:21">
      <c r="A348" s="140">
        <f t="shared" si="14"/>
        <v>343</v>
      </c>
      <c r="B348" s="73" t="s">
        <v>622</v>
      </c>
      <c r="C348" s="57" t="s">
        <v>21</v>
      </c>
      <c r="D348" s="73" t="s">
        <v>623</v>
      </c>
      <c r="E348" s="165"/>
      <c r="F348" s="157"/>
      <c r="G348" s="157"/>
      <c r="H348" s="158"/>
      <c r="I348" s="158"/>
      <c r="J348" s="164"/>
      <c r="K348" s="73">
        <v>3</v>
      </c>
      <c r="L348" s="157"/>
      <c r="M348" s="157"/>
      <c r="N348" s="157"/>
      <c r="O348" s="157"/>
      <c r="P348" s="98">
        <f t="shared" si="15"/>
        <v>3</v>
      </c>
      <c r="Q348" s="157" t="s">
        <v>471</v>
      </c>
      <c r="R348" s="165"/>
      <c r="U348" s="1"/>
    </row>
    <row r="349" s="131" customFormat="1" customHeight="1" spans="1:21">
      <c r="A349" s="140">
        <f t="shared" si="14"/>
        <v>344</v>
      </c>
      <c r="B349" s="73" t="s">
        <v>624</v>
      </c>
      <c r="C349" s="57" t="s">
        <v>21</v>
      </c>
      <c r="D349" s="73" t="s">
        <v>619</v>
      </c>
      <c r="E349" s="165"/>
      <c r="F349" s="157"/>
      <c r="G349" s="157"/>
      <c r="H349" s="158"/>
      <c r="I349" s="158"/>
      <c r="J349" s="164"/>
      <c r="K349" s="73">
        <v>3</v>
      </c>
      <c r="L349" s="157"/>
      <c r="M349" s="157"/>
      <c r="N349" s="157"/>
      <c r="O349" s="157"/>
      <c r="P349" s="98">
        <f t="shared" si="15"/>
        <v>3</v>
      </c>
      <c r="Q349" s="157" t="s">
        <v>471</v>
      </c>
      <c r="R349" s="165"/>
      <c r="U349" s="1"/>
    </row>
    <row r="350" s="131" customFormat="1" customHeight="1" spans="1:21">
      <c r="A350" s="140">
        <f t="shared" si="14"/>
        <v>345</v>
      </c>
      <c r="B350" s="73" t="s">
        <v>625</v>
      </c>
      <c r="C350" s="57" t="s">
        <v>21</v>
      </c>
      <c r="D350" s="73" t="s">
        <v>619</v>
      </c>
      <c r="E350" s="165"/>
      <c r="F350" s="157"/>
      <c r="G350" s="157"/>
      <c r="H350" s="158"/>
      <c r="I350" s="158"/>
      <c r="J350" s="164"/>
      <c r="K350" s="73">
        <v>3</v>
      </c>
      <c r="L350" s="157"/>
      <c r="M350" s="157"/>
      <c r="N350" s="157"/>
      <c r="O350" s="157"/>
      <c r="P350" s="98">
        <f t="shared" si="15"/>
        <v>3</v>
      </c>
      <c r="Q350" s="157" t="s">
        <v>471</v>
      </c>
      <c r="R350" s="165"/>
      <c r="U350" s="1"/>
    </row>
    <row r="351" s="131" customFormat="1" customHeight="1" spans="1:21">
      <c r="A351" s="140">
        <f t="shared" si="14"/>
        <v>346</v>
      </c>
      <c r="B351" s="73" t="s">
        <v>626</v>
      </c>
      <c r="C351" s="57" t="s">
        <v>21</v>
      </c>
      <c r="D351" s="73" t="s">
        <v>619</v>
      </c>
      <c r="E351" s="165"/>
      <c r="F351" s="157"/>
      <c r="G351" s="157"/>
      <c r="H351" s="158"/>
      <c r="I351" s="158"/>
      <c r="J351" s="164"/>
      <c r="K351" s="73">
        <v>3</v>
      </c>
      <c r="L351" s="157"/>
      <c r="M351" s="157"/>
      <c r="N351" s="157"/>
      <c r="O351" s="157"/>
      <c r="P351" s="98">
        <f t="shared" si="15"/>
        <v>3</v>
      </c>
      <c r="Q351" s="157" t="s">
        <v>471</v>
      </c>
      <c r="R351" s="165"/>
      <c r="U351" s="1"/>
    </row>
    <row r="352" s="131" customFormat="1" customHeight="1" spans="1:21">
      <c r="A352" s="140">
        <f t="shared" si="14"/>
        <v>347</v>
      </c>
      <c r="B352" s="73" t="s">
        <v>627</v>
      </c>
      <c r="C352" s="57" t="s">
        <v>21</v>
      </c>
      <c r="D352" s="73" t="s">
        <v>623</v>
      </c>
      <c r="E352" s="165"/>
      <c r="F352" s="157"/>
      <c r="G352" s="157"/>
      <c r="H352" s="158"/>
      <c r="I352" s="158"/>
      <c r="J352" s="164"/>
      <c r="K352" s="73">
        <v>3</v>
      </c>
      <c r="L352" s="157"/>
      <c r="M352" s="157"/>
      <c r="N352" s="157"/>
      <c r="O352" s="157"/>
      <c r="P352" s="98">
        <f t="shared" si="15"/>
        <v>3</v>
      </c>
      <c r="Q352" s="157" t="s">
        <v>471</v>
      </c>
      <c r="R352" s="165"/>
      <c r="U352" s="1"/>
    </row>
    <row r="353" s="131" customFormat="1" customHeight="1" spans="1:21">
      <c r="A353" s="140">
        <f t="shared" si="14"/>
        <v>348</v>
      </c>
      <c r="B353" s="57" t="s">
        <v>628</v>
      </c>
      <c r="C353" s="57" t="s">
        <v>21</v>
      </c>
      <c r="D353" s="73" t="s">
        <v>629</v>
      </c>
      <c r="E353" s="165"/>
      <c r="F353" s="157"/>
      <c r="G353" s="157"/>
      <c r="H353" s="158"/>
      <c r="I353" s="158"/>
      <c r="J353" s="164"/>
      <c r="K353" s="73">
        <v>2</v>
      </c>
      <c r="L353" s="157"/>
      <c r="M353" s="157"/>
      <c r="N353" s="157"/>
      <c r="O353" s="157"/>
      <c r="P353" s="98">
        <f t="shared" si="15"/>
        <v>2</v>
      </c>
      <c r="Q353" s="157" t="s">
        <v>471</v>
      </c>
      <c r="R353" s="165"/>
      <c r="U353" s="1"/>
    </row>
    <row r="354" s="131" customFormat="1" customHeight="1" spans="1:21">
      <c r="A354" s="140">
        <f t="shared" si="14"/>
        <v>349</v>
      </c>
      <c r="B354" s="57" t="s">
        <v>630</v>
      </c>
      <c r="C354" s="57" t="s">
        <v>21</v>
      </c>
      <c r="D354" s="73" t="s">
        <v>623</v>
      </c>
      <c r="E354" s="165"/>
      <c r="F354" s="157"/>
      <c r="G354" s="157"/>
      <c r="H354" s="158"/>
      <c r="I354" s="158"/>
      <c r="J354" s="164"/>
      <c r="K354" s="73">
        <v>3</v>
      </c>
      <c r="L354" s="157"/>
      <c r="M354" s="157"/>
      <c r="N354" s="157"/>
      <c r="O354" s="157"/>
      <c r="P354" s="98">
        <f t="shared" si="15"/>
        <v>3</v>
      </c>
      <c r="Q354" s="157" t="s">
        <v>471</v>
      </c>
      <c r="R354" s="165"/>
      <c r="U354" s="1"/>
    </row>
    <row r="355" s="131" customFormat="1" customHeight="1" spans="1:21">
      <c r="A355" s="140">
        <f t="shared" si="14"/>
        <v>350</v>
      </c>
      <c r="B355" s="57" t="s">
        <v>631</v>
      </c>
      <c r="C355" s="57" t="s">
        <v>21</v>
      </c>
      <c r="D355" s="73" t="s">
        <v>619</v>
      </c>
      <c r="E355" s="165"/>
      <c r="F355" s="157"/>
      <c r="G355" s="157"/>
      <c r="H355" s="158"/>
      <c r="I355" s="158"/>
      <c r="J355" s="164"/>
      <c r="K355" s="73">
        <v>3</v>
      </c>
      <c r="L355" s="157"/>
      <c r="M355" s="157"/>
      <c r="N355" s="157"/>
      <c r="O355" s="157"/>
      <c r="P355" s="98">
        <f t="shared" si="15"/>
        <v>3</v>
      </c>
      <c r="Q355" s="157" t="s">
        <v>471</v>
      </c>
      <c r="R355" s="165"/>
      <c r="U355" s="1"/>
    </row>
    <row r="356" s="131" customFormat="1" customHeight="1" spans="1:21">
      <c r="A356" s="140">
        <f t="shared" si="14"/>
        <v>351</v>
      </c>
      <c r="B356" s="57" t="s">
        <v>632</v>
      </c>
      <c r="C356" s="57" t="s">
        <v>21</v>
      </c>
      <c r="D356" s="73" t="s">
        <v>633</v>
      </c>
      <c r="E356" s="165"/>
      <c r="F356" s="157"/>
      <c r="G356" s="157"/>
      <c r="H356" s="158"/>
      <c r="I356" s="158"/>
      <c r="J356" s="164"/>
      <c r="K356" s="73">
        <v>2</v>
      </c>
      <c r="L356" s="157"/>
      <c r="M356" s="157"/>
      <c r="N356" s="157"/>
      <c r="O356" s="157"/>
      <c r="P356" s="98">
        <f t="shared" si="15"/>
        <v>2</v>
      </c>
      <c r="Q356" s="157" t="s">
        <v>471</v>
      </c>
      <c r="R356" s="165"/>
      <c r="U356" s="1"/>
    </row>
    <row r="357" s="131" customFormat="1" customHeight="1" spans="1:21">
      <c r="A357" s="140">
        <f t="shared" si="14"/>
        <v>352</v>
      </c>
      <c r="B357" s="57" t="s">
        <v>634</v>
      </c>
      <c r="C357" s="57" t="s">
        <v>21</v>
      </c>
      <c r="D357" s="73"/>
      <c r="E357" s="165"/>
      <c r="F357" s="157"/>
      <c r="G357" s="157"/>
      <c r="H357" s="158"/>
      <c r="I357" s="158"/>
      <c r="J357" s="164"/>
      <c r="K357" s="73">
        <v>3</v>
      </c>
      <c r="L357" s="157"/>
      <c r="M357" s="157"/>
      <c r="N357" s="157"/>
      <c r="O357" s="157"/>
      <c r="P357" s="98">
        <f t="shared" si="15"/>
        <v>3</v>
      </c>
      <c r="Q357" s="157" t="s">
        <v>471</v>
      </c>
      <c r="R357" s="165"/>
      <c r="U357" s="1"/>
    </row>
    <row r="358" s="131" customFormat="1" customHeight="1" spans="1:21">
      <c r="A358" s="140">
        <f t="shared" si="14"/>
        <v>353</v>
      </c>
      <c r="B358" s="57" t="s">
        <v>635</v>
      </c>
      <c r="C358" s="57" t="s">
        <v>21</v>
      </c>
      <c r="D358" s="73"/>
      <c r="E358" s="165"/>
      <c r="F358" s="157"/>
      <c r="G358" s="157"/>
      <c r="H358" s="158"/>
      <c r="I358" s="158"/>
      <c r="J358" s="164"/>
      <c r="K358" s="73">
        <v>1</v>
      </c>
      <c r="L358" s="157"/>
      <c r="M358" s="157"/>
      <c r="N358" s="157"/>
      <c r="O358" s="157"/>
      <c r="P358" s="98">
        <f t="shared" si="15"/>
        <v>1</v>
      </c>
      <c r="Q358" s="157" t="s">
        <v>471</v>
      </c>
      <c r="R358" s="165"/>
      <c r="U358" s="1"/>
    </row>
    <row r="359" s="131" customFormat="1" customHeight="1" spans="1:21">
      <c r="A359" s="140">
        <f t="shared" si="14"/>
        <v>354</v>
      </c>
      <c r="B359" s="57" t="s">
        <v>636</v>
      </c>
      <c r="C359" s="57" t="s">
        <v>21</v>
      </c>
      <c r="D359" s="73" t="s">
        <v>637</v>
      </c>
      <c r="E359" s="165"/>
      <c r="F359" s="157"/>
      <c r="G359" s="157"/>
      <c r="H359" s="158"/>
      <c r="I359" s="158"/>
      <c r="J359" s="164"/>
      <c r="K359" s="73">
        <v>3</v>
      </c>
      <c r="L359" s="157"/>
      <c r="M359" s="157"/>
      <c r="N359" s="157"/>
      <c r="O359" s="157"/>
      <c r="P359" s="98">
        <f t="shared" si="15"/>
        <v>3</v>
      </c>
      <c r="Q359" s="157" t="s">
        <v>471</v>
      </c>
      <c r="R359" s="165"/>
      <c r="U359" s="1"/>
    </row>
    <row r="360" s="131" customFormat="1" customHeight="1" spans="1:21">
      <c r="A360" s="140">
        <f t="shared" si="14"/>
        <v>355</v>
      </c>
      <c r="B360" s="57" t="s">
        <v>638</v>
      </c>
      <c r="C360" s="57" t="s">
        <v>21</v>
      </c>
      <c r="D360" s="73" t="s">
        <v>639</v>
      </c>
      <c r="E360" s="165"/>
      <c r="F360" s="157"/>
      <c r="G360" s="157"/>
      <c r="H360" s="158"/>
      <c r="I360" s="158"/>
      <c r="J360" s="164"/>
      <c r="K360" s="73">
        <v>3</v>
      </c>
      <c r="L360" s="157"/>
      <c r="M360" s="157"/>
      <c r="N360" s="157"/>
      <c r="O360" s="157"/>
      <c r="P360" s="98">
        <f t="shared" si="15"/>
        <v>3</v>
      </c>
      <c r="Q360" s="157" t="s">
        <v>471</v>
      </c>
      <c r="R360" s="165"/>
      <c r="U360" s="1"/>
    </row>
    <row r="361" s="131" customFormat="1" customHeight="1" spans="1:21">
      <c r="A361" s="140">
        <f t="shared" si="14"/>
        <v>356</v>
      </c>
      <c r="B361" s="57" t="s">
        <v>640</v>
      </c>
      <c r="C361" s="57" t="s">
        <v>21</v>
      </c>
      <c r="D361" s="73" t="s">
        <v>641</v>
      </c>
      <c r="E361" s="165"/>
      <c r="F361" s="157"/>
      <c r="G361" s="157"/>
      <c r="H361" s="158"/>
      <c r="I361" s="158"/>
      <c r="J361" s="164"/>
      <c r="K361" s="73">
        <v>6</v>
      </c>
      <c r="L361" s="157"/>
      <c r="M361" s="157"/>
      <c r="N361" s="157"/>
      <c r="O361" s="157"/>
      <c r="P361" s="98">
        <f t="shared" si="15"/>
        <v>6</v>
      </c>
      <c r="Q361" s="157" t="s">
        <v>471</v>
      </c>
      <c r="R361" s="165"/>
      <c r="U361" s="1"/>
    </row>
    <row r="362" s="131" customFormat="1" customHeight="1" spans="1:21">
      <c r="A362" s="140">
        <f t="shared" si="14"/>
        <v>357</v>
      </c>
      <c r="B362" s="57" t="s">
        <v>642</v>
      </c>
      <c r="C362" s="57" t="s">
        <v>21</v>
      </c>
      <c r="D362" s="160" t="s">
        <v>643</v>
      </c>
      <c r="E362" s="165"/>
      <c r="F362" s="157"/>
      <c r="G362" s="157"/>
      <c r="H362" s="158"/>
      <c r="I362" s="158"/>
      <c r="J362" s="164"/>
      <c r="K362" s="73">
        <v>5</v>
      </c>
      <c r="L362" s="157"/>
      <c r="M362" s="157"/>
      <c r="N362" s="157"/>
      <c r="O362" s="157"/>
      <c r="P362" s="98">
        <f t="shared" si="15"/>
        <v>5</v>
      </c>
      <c r="Q362" s="157" t="s">
        <v>471</v>
      </c>
      <c r="R362" s="165"/>
      <c r="U362" s="1"/>
    </row>
    <row r="363" s="129" customFormat="1" customHeight="1" spans="1:21">
      <c r="A363" s="140">
        <f t="shared" si="14"/>
        <v>358</v>
      </c>
      <c r="B363" s="48" t="s">
        <v>644</v>
      </c>
      <c r="C363" s="48" t="s">
        <v>21</v>
      </c>
      <c r="D363" s="48" t="s">
        <v>633</v>
      </c>
      <c r="E363" s="100"/>
      <c r="F363" s="99"/>
      <c r="G363" s="99"/>
      <c r="H363" s="174"/>
      <c r="I363" s="174"/>
      <c r="J363" s="175"/>
      <c r="K363" s="48">
        <v>4</v>
      </c>
      <c r="L363" s="99"/>
      <c r="M363" s="99"/>
      <c r="N363" s="99"/>
      <c r="O363" s="99"/>
      <c r="P363" s="98">
        <f t="shared" si="15"/>
        <v>4</v>
      </c>
      <c r="Q363" s="99" t="s">
        <v>471</v>
      </c>
      <c r="R363" s="100"/>
      <c r="U363" s="1"/>
    </row>
    <row r="364" s="129" customFormat="1" customHeight="1" spans="1:21">
      <c r="A364" s="140">
        <f t="shared" si="14"/>
        <v>359</v>
      </c>
      <c r="B364" s="48" t="s">
        <v>645</v>
      </c>
      <c r="C364" s="48" t="s">
        <v>21</v>
      </c>
      <c r="D364" s="48" t="s">
        <v>646</v>
      </c>
      <c r="E364" s="100"/>
      <c r="F364" s="99"/>
      <c r="G364" s="99"/>
      <c r="H364" s="174"/>
      <c r="I364" s="174"/>
      <c r="J364" s="175"/>
      <c r="K364" s="48">
        <v>3</v>
      </c>
      <c r="L364" s="99"/>
      <c r="M364" s="99"/>
      <c r="N364" s="99"/>
      <c r="O364" s="99"/>
      <c r="P364" s="98">
        <f t="shared" si="15"/>
        <v>3</v>
      </c>
      <c r="Q364" s="99" t="s">
        <v>471</v>
      </c>
      <c r="R364" s="100"/>
      <c r="U364" s="1"/>
    </row>
    <row r="365" s="129" customFormat="1" customHeight="1" spans="1:21">
      <c r="A365" s="140">
        <f t="shared" si="14"/>
        <v>360</v>
      </c>
      <c r="B365" s="48" t="s">
        <v>647</v>
      </c>
      <c r="C365" s="48" t="s">
        <v>21</v>
      </c>
      <c r="D365" s="48" t="s">
        <v>648</v>
      </c>
      <c r="E365" s="100"/>
      <c r="F365" s="99"/>
      <c r="G365" s="99"/>
      <c r="H365" s="174"/>
      <c r="I365" s="174"/>
      <c r="J365" s="175"/>
      <c r="K365" s="48">
        <v>3</v>
      </c>
      <c r="L365" s="99"/>
      <c r="M365" s="99"/>
      <c r="N365" s="99"/>
      <c r="O365" s="99"/>
      <c r="P365" s="98">
        <f t="shared" si="15"/>
        <v>3</v>
      </c>
      <c r="Q365" s="99" t="s">
        <v>471</v>
      </c>
      <c r="R365" s="100"/>
      <c r="U365" s="1"/>
    </row>
    <row r="366" s="131" customFormat="1" customHeight="1" spans="1:21">
      <c r="A366" s="140">
        <f t="shared" si="14"/>
        <v>361</v>
      </c>
      <c r="B366" s="57" t="s">
        <v>649</v>
      </c>
      <c r="C366" s="57" t="s">
        <v>21</v>
      </c>
      <c r="D366" s="160" t="s">
        <v>650</v>
      </c>
      <c r="E366" s="165"/>
      <c r="F366" s="157"/>
      <c r="G366" s="157"/>
      <c r="H366" s="158"/>
      <c r="I366" s="158"/>
      <c r="J366" s="164"/>
      <c r="K366" s="73">
        <v>3</v>
      </c>
      <c r="L366" s="157"/>
      <c r="M366" s="157"/>
      <c r="N366" s="157"/>
      <c r="O366" s="157"/>
      <c r="P366" s="98">
        <f t="shared" si="15"/>
        <v>3</v>
      </c>
      <c r="Q366" s="157" t="s">
        <v>471</v>
      </c>
      <c r="R366" s="165"/>
      <c r="U366" s="1"/>
    </row>
    <row r="367" s="131" customFormat="1" customHeight="1" spans="1:21">
      <c r="A367" s="140">
        <f t="shared" si="14"/>
        <v>362</v>
      </c>
      <c r="B367" s="57" t="s">
        <v>651</v>
      </c>
      <c r="C367" s="57" t="s">
        <v>21</v>
      </c>
      <c r="D367" s="73"/>
      <c r="E367" s="165"/>
      <c r="F367" s="157"/>
      <c r="G367" s="157"/>
      <c r="H367" s="158"/>
      <c r="I367" s="158"/>
      <c r="J367" s="164"/>
      <c r="K367" s="73">
        <v>3</v>
      </c>
      <c r="L367" s="157"/>
      <c r="M367" s="157"/>
      <c r="N367" s="157"/>
      <c r="O367" s="157"/>
      <c r="P367" s="98">
        <f t="shared" si="15"/>
        <v>3</v>
      </c>
      <c r="Q367" s="157" t="s">
        <v>471</v>
      </c>
      <c r="R367" s="165"/>
      <c r="U367" s="1"/>
    </row>
    <row r="368" s="131" customFormat="1" customHeight="1" spans="1:21">
      <c r="A368" s="140">
        <f t="shared" si="14"/>
        <v>363</v>
      </c>
      <c r="B368" s="73" t="s">
        <v>652</v>
      </c>
      <c r="C368" s="57" t="s">
        <v>21</v>
      </c>
      <c r="D368" s="73"/>
      <c r="E368" s="165"/>
      <c r="F368" s="157"/>
      <c r="G368" s="157"/>
      <c r="H368" s="158"/>
      <c r="I368" s="158"/>
      <c r="J368" s="164"/>
      <c r="K368" s="73">
        <v>3</v>
      </c>
      <c r="L368" s="157"/>
      <c r="M368" s="157"/>
      <c r="N368" s="157"/>
      <c r="O368" s="157"/>
      <c r="P368" s="98">
        <f t="shared" si="15"/>
        <v>3</v>
      </c>
      <c r="Q368" s="157" t="s">
        <v>471</v>
      </c>
      <c r="R368" s="165"/>
      <c r="U368" s="1"/>
    </row>
    <row r="369" s="131" customFormat="1" customHeight="1" spans="1:21">
      <c r="A369" s="140">
        <f t="shared" si="14"/>
        <v>364</v>
      </c>
      <c r="B369" s="57" t="s">
        <v>653</v>
      </c>
      <c r="C369" s="57" t="s">
        <v>21</v>
      </c>
      <c r="D369" s="73"/>
      <c r="E369" s="165"/>
      <c r="F369" s="157"/>
      <c r="G369" s="157"/>
      <c r="H369" s="158"/>
      <c r="I369" s="158"/>
      <c r="J369" s="164"/>
      <c r="K369" s="73">
        <v>2</v>
      </c>
      <c r="L369" s="157"/>
      <c r="M369" s="157"/>
      <c r="N369" s="157"/>
      <c r="O369" s="157"/>
      <c r="P369" s="98">
        <f t="shared" si="15"/>
        <v>2</v>
      </c>
      <c r="Q369" s="157" t="s">
        <v>471</v>
      </c>
      <c r="R369" s="165"/>
      <c r="U369" s="1"/>
    </row>
    <row r="370" s="131" customFormat="1" customHeight="1" spans="1:21">
      <c r="A370" s="140">
        <f t="shared" si="14"/>
        <v>365</v>
      </c>
      <c r="B370" s="57" t="s">
        <v>654</v>
      </c>
      <c r="C370" s="57" t="s">
        <v>21</v>
      </c>
      <c r="D370" s="73"/>
      <c r="E370" s="165"/>
      <c r="F370" s="157"/>
      <c r="G370" s="157"/>
      <c r="H370" s="158"/>
      <c r="I370" s="158"/>
      <c r="J370" s="164"/>
      <c r="K370" s="73">
        <v>2</v>
      </c>
      <c r="L370" s="157"/>
      <c r="M370" s="157"/>
      <c r="N370" s="157"/>
      <c r="O370" s="157"/>
      <c r="P370" s="98">
        <f t="shared" si="15"/>
        <v>2</v>
      </c>
      <c r="Q370" s="157" t="s">
        <v>471</v>
      </c>
      <c r="R370" s="165"/>
      <c r="U370" s="1"/>
    </row>
    <row r="371" s="131" customFormat="1" customHeight="1" spans="1:21">
      <c r="A371" s="140">
        <f t="shared" si="14"/>
        <v>366</v>
      </c>
      <c r="B371" s="73" t="s">
        <v>655</v>
      </c>
      <c r="C371" s="57" t="s">
        <v>21</v>
      </c>
      <c r="D371" s="73"/>
      <c r="E371" s="165"/>
      <c r="F371" s="157"/>
      <c r="G371" s="157"/>
      <c r="H371" s="158"/>
      <c r="I371" s="158"/>
      <c r="J371" s="164"/>
      <c r="K371" s="73">
        <v>2</v>
      </c>
      <c r="L371" s="157"/>
      <c r="M371" s="157"/>
      <c r="N371" s="157"/>
      <c r="O371" s="157"/>
      <c r="P371" s="98">
        <f t="shared" si="15"/>
        <v>2</v>
      </c>
      <c r="Q371" s="157" t="s">
        <v>471</v>
      </c>
      <c r="R371" s="165"/>
      <c r="U371" s="1"/>
    </row>
    <row r="372" s="131" customFormat="1" customHeight="1" spans="1:21">
      <c r="A372" s="140">
        <f t="shared" si="14"/>
        <v>367</v>
      </c>
      <c r="B372" s="57" t="s">
        <v>656</v>
      </c>
      <c r="C372" s="57" t="s">
        <v>21</v>
      </c>
      <c r="D372" s="73"/>
      <c r="E372" s="165"/>
      <c r="F372" s="157"/>
      <c r="G372" s="157"/>
      <c r="H372" s="158"/>
      <c r="I372" s="158"/>
      <c r="J372" s="164"/>
      <c r="K372" s="73">
        <v>3</v>
      </c>
      <c r="L372" s="157"/>
      <c r="M372" s="157"/>
      <c r="N372" s="157"/>
      <c r="O372" s="157"/>
      <c r="P372" s="98">
        <f t="shared" si="15"/>
        <v>3</v>
      </c>
      <c r="Q372" s="157" t="s">
        <v>471</v>
      </c>
      <c r="R372" s="165"/>
      <c r="U372" s="1"/>
    </row>
    <row r="373" s="131" customFormat="1" customHeight="1" spans="1:21">
      <c r="A373" s="140">
        <f t="shared" si="14"/>
        <v>368</v>
      </c>
      <c r="B373" s="57" t="s">
        <v>657</v>
      </c>
      <c r="C373" s="57" t="s">
        <v>21</v>
      </c>
      <c r="D373" s="161" t="s">
        <v>658</v>
      </c>
      <c r="E373" s="162"/>
      <c r="F373" s="157"/>
      <c r="G373" s="157"/>
      <c r="H373" s="158"/>
      <c r="I373" s="158"/>
      <c r="J373" s="164"/>
      <c r="K373" s="73">
        <v>2</v>
      </c>
      <c r="L373" s="157"/>
      <c r="M373" s="157"/>
      <c r="N373" s="157"/>
      <c r="O373" s="157"/>
      <c r="P373" s="98">
        <f t="shared" si="15"/>
        <v>2</v>
      </c>
      <c r="Q373" s="157" t="s">
        <v>471</v>
      </c>
      <c r="R373" s="163"/>
      <c r="U373" s="1"/>
    </row>
    <row r="374" s="131" customFormat="1" customHeight="1" spans="1:21">
      <c r="A374" s="140">
        <f t="shared" si="14"/>
        <v>369</v>
      </c>
      <c r="B374" s="57" t="s">
        <v>659</v>
      </c>
      <c r="C374" s="57" t="s">
        <v>21</v>
      </c>
      <c r="D374" s="107" t="s">
        <v>660</v>
      </c>
      <c r="E374" s="104"/>
      <c r="F374" s="157"/>
      <c r="G374" s="157"/>
      <c r="H374" s="158"/>
      <c r="I374" s="158"/>
      <c r="J374" s="164"/>
      <c r="K374" s="73">
        <v>1000</v>
      </c>
      <c r="L374" s="157"/>
      <c r="M374" s="157"/>
      <c r="N374" s="157"/>
      <c r="O374" s="157"/>
      <c r="P374" s="98">
        <f t="shared" si="15"/>
        <v>1000</v>
      </c>
      <c r="Q374" s="157" t="s">
        <v>471</v>
      </c>
      <c r="R374" s="171"/>
      <c r="U374" s="1"/>
    </row>
    <row r="375" s="131" customFormat="1" customHeight="1" spans="1:21">
      <c r="A375" s="140">
        <f t="shared" si="14"/>
        <v>370</v>
      </c>
      <c r="B375" s="57" t="s">
        <v>661</v>
      </c>
      <c r="C375" s="57" t="s">
        <v>21</v>
      </c>
      <c r="D375" s="107" t="s">
        <v>662</v>
      </c>
      <c r="E375" s="104"/>
      <c r="F375" s="157"/>
      <c r="G375" s="157"/>
      <c r="H375" s="158"/>
      <c r="I375" s="158"/>
      <c r="J375" s="164"/>
      <c r="K375" s="73">
        <v>5</v>
      </c>
      <c r="L375" s="157"/>
      <c r="M375" s="157"/>
      <c r="N375" s="157"/>
      <c r="O375" s="157"/>
      <c r="P375" s="98">
        <f t="shared" si="15"/>
        <v>5</v>
      </c>
      <c r="Q375" s="157" t="s">
        <v>471</v>
      </c>
      <c r="R375" s="171"/>
      <c r="U375" s="1"/>
    </row>
    <row r="376" s="131" customFormat="1" customHeight="1" spans="1:21">
      <c r="A376" s="140">
        <f t="shared" si="14"/>
        <v>371</v>
      </c>
      <c r="B376" s="57" t="s">
        <v>663</v>
      </c>
      <c r="C376" s="57" t="s">
        <v>21</v>
      </c>
      <c r="D376" s="161" t="s">
        <v>664</v>
      </c>
      <c r="E376" s="162"/>
      <c r="F376" s="157"/>
      <c r="G376" s="157"/>
      <c r="H376" s="158"/>
      <c r="I376" s="158"/>
      <c r="J376" s="164"/>
      <c r="K376" s="73">
        <v>40</v>
      </c>
      <c r="L376" s="157"/>
      <c r="M376" s="157"/>
      <c r="N376" s="157"/>
      <c r="O376" s="157"/>
      <c r="P376" s="98">
        <f t="shared" si="15"/>
        <v>40</v>
      </c>
      <c r="Q376" s="157" t="s">
        <v>471</v>
      </c>
      <c r="R376" s="163"/>
      <c r="U376" s="1"/>
    </row>
    <row r="377" s="131" customFormat="1" customHeight="1" spans="1:21">
      <c r="A377" s="140">
        <f t="shared" si="14"/>
        <v>372</v>
      </c>
      <c r="B377" s="57" t="s">
        <v>665</v>
      </c>
      <c r="C377" s="57" t="s">
        <v>21</v>
      </c>
      <c r="D377" s="161" t="s">
        <v>666</v>
      </c>
      <c r="E377" s="162"/>
      <c r="F377" s="157"/>
      <c r="G377" s="157"/>
      <c r="H377" s="158"/>
      <c r="I377" s="158"/>
      <c r="J377" s="164"/>
      <c r="K377" s="73">
        <v>2</v>
      </c>
      <c r="L377" s="157"/>
      <c r="M377" s="157"/>
      <c r="N377" s="157"/>
      <c r="O377" s="157"/>
      <c r="P377" s="98">
        <f t="shared" si="15"/>
        <v>2</v>
      </c>
      <c r="Q377" s="157" t="s">
        <v>471</v>
      </c>
      <c r="R377" s="163"/>
      <c r="U377" s="1"/>
    </row>
    <row r="378" s="131" customFormat="1" customHeight="1" spans="1:21">
      <c r="A378" s="140">
        <f t="shared" si="14"/>
        <v>373</v>
      </c>
      <c r="B378" s="176" t="s">
        <v>667</v>
      </c>
      <c r="C378" s="177" t="s">
        <v>668</v>
      </c>
      <c r="D378" s="177" t="s">
        <v>669</v>
      </c>
      <c r="E378" s="165"/>
      <c r="F378" s="157"/>
      <c r="G378" s="157"/>
      <c r="H378" s="158"/>
      <c r="I378" s="158"/>
      <c r="J378" s="164"/>
      <c r="K378" s="73">
        <v>1</v>
      </c>
      <c r="L378" s="157"/>
      <c r="M378" s="157"/>
      <c r="N378" s="157"/>
      <c r="O378" s="157"/>
      <c r="P378" s="98">
        <f t="shared" si="15"/>
        <v>1</v>
      </c>
      <c r="Q378" s="157" t="s">
        <v>471</v>
      </c>
      <c r="R378" s="165"/>
      <c r="U378" s="1"/>
    </row>
    <row r="379" s="131" customFormat="1" customHeight="1" spans="1:21">
      <c r="A379" s="140">
        <f t="shared" si="14"/>
        <v>374</v>
      </c>
      <c r="B379" s="57" t="s">
        <v>670</v>
      </c>
      <c r="C379" s="57" t="s">
        <v>21</v>
      </c>
      <c r="D379" s="161" t="s">
        <v>671</v>
      </c>
      <c r="E379" s="172" t="str">
        <f>_xlfn.DISPIMG("ID_6DC498A39F314D9B8AAA1CA124D00960",1)</f>
        <v>=DISPIMG("ID_6DC498A39F314D9B8AAA1CA124D00960",1)</v>
      </c>
      <c r="F379" s="157"/>
      <c r="G379" s="157"/>
      <c r="H379" s="158"/>
      <c r="I379" s="158"/>
      <c r="J379" s="164"/>
      <c r="K379" s="73">
        <v>10</v>
      </c>
      <c r="L379" s="157"/>
      <c r="M379" s="157"/>
      <c r="N379" s="157"/>
      <c r="O379" s="157"/>
      <c r="P379" s="98">
        <f t="shared" si="15"/>
        <v>10</v>
      </c>
      <c r="Q379" s="157" t="s">
        <v>471</v>
      </c>
      <c r="R379" s="173"/>
      <c r="U379" s="1"/>
    </row>
    <row r="380" s="131" customFormat="1" customHeight="1" spans="1:21">
      <c r="A380" s="140">
        <f t="shared" si="14"/>
        <v>375</v>
      </c>
      <c r="B380" s="57" t="s">
        <v>672</v>
      </c>
      <c r="C380" s="57" t="s">
        <v>21</v>
      </c>
      <c r="D380" s="161" t="s">
        <v>673</v>
      </c>
      <c r="E380" s="172" t="str">
        <f>_xlfn.DISPIMG("ID_74EC60DED8254398ADA51B315268A52D",1)</f>
        <v>=DISPIMG("ID_74EC60DED8254398ADA51B315268A52D",1)</v>
      </c>
      <c r="F380" s="157"/>
      <c r="G380" s="157"/>
      <c r="H380" s="158"/>
      <c r="I380" s="158"/>
      <c r="J380" s="164"/>
      <c r="K380" s="73">
        <v>10</v>
      </c>
      <c r="L380" s="157"/>
      <c r="M380" s="157"/>
      <c r="N380" s="157"/>
      <c r="O380" s="157"/>
      <c r="P380" s="98">
        <f t="shared" si="15"/>
        <v>10</v>
      </c>
      <c r="Q380" s="157" t="s">
        <v>471</v>
      </c>
      <c r="R380" s="173"/>
      <c r="U380" s="1"/>
    </row>
    <row r="381" s="131" customFormat="1" customHeight="1" spans="1:21">
      <c r="A381" s="140">
        <f t="shared" si="14"/>
        <v>376</v>
      </c>
      <c r="B381" s="57" t="s">
        <v>674</v>
      </c>
      <c r="C381" s="57" t="s">
        <v>21</v>
      </c>
      <c r="D381" s="161" t="s">
        <v>675</v>
      </c>
      <c r="E381" s="162"/>
      <c r="F381" s="157"/>
      <c r="G381" s="157"/>
      <c r="H381" s="158"/>
      <c r="I381" s="158"/>
      <c r="J381" s="164"/>
      <c r="K381" s="73">
        <v>10</v>
      </c>
      <c r="L381" s="157"/>
      <c r="M381" s="157"/>
      <c r="N381" s="157"/>
      <c r="O381" s="157"/>
      <c r="P381" s="98">
        <f t="shared" si="15"/>
        <v>10</v>
      </c>
      <c r="Q381" s="157" t="s">
        <v>471</v>
      </c>
      <c r="R381" s="163"/>
      <c r="U381" s="1"/>
    </row>
    <row r="382" s="131" customFormat="1" customHeight="1" spans="1:21">
      <c r="A382" s="140">
        <f t="shared" si="14"/>
        <v>377</v>
      </c>
      <c r="B382" s="57" t="s">
        <v>676</v>
      </c>
      <c r="C382" s="57" t="s">
        <v>305</v>
      </c>
      <c r="D382" s="161" t="s">
        <v>677</v>
      </c>
      <c r="E382" s="162"/>
      <c r="F382" s="157"/>
      <c r="G382" s="157"/>
      <c r="H382" s="158"/>
      <c r="I382" s="158"/>
      <c r="J382" s="164"/>
      <c r="K382" s="73">
        <v>60</v>
      </c>
      <c r="L382" s="157"/>
      <c r="M382" s="157"/>
      <c r="N382" s="157"/>
      <c r="O382" s="157"/>
      <c r="P382" s="98">
        <f t="shared" si="15"/>
        <v>60</v>
      </c>
      <c r="Q382" s="157" t="s">
        <v>471</v>
      </c>
      <c r="R382" s="163"/>
      <c r="U382" s="1"/>
    </row>
    <row r="383" s="131" customFormat="1" customHeight="1" spans="1:21">
      <c r="A383" s="140">
        <f t="shared" si="14"/>
        <v>378</v>
      </c>
      <c r="B383" s="57" t="s">
        <v>678</v>
      </c>
      <c r="C383" s="57" t="s">
        <v>305</v>
      </c>
      <c r="D383" s="73" t="s">
        <v>679</v>
      </c>
      <c r="E383" s="165"/>
      <c r="F383" s="157"/>
      <c r="G383" s="157"/>
      <c r="H383" s="158"/>
      <c r="I383" s="158"/>
      <c r="J383" s="164"/>
      <c r="K383" s="73">
        <v>60</v>
      </c>
      <c r="L383" s="157"/>
      <c r="M383" s="157"/>
      <c r="N383" s="157"/>
      <c r="O383" s="157"/>
      <c r="P383" s="98">
        <f t="shared" si="15"/>
        <v>60</v>
      </c>
      <c r="Q383" s="157" t="s">
        <v>471</v>
      </c>
      <c r="R383" s="165"/>
      <c r="U383" s="1"/>
    </row>
    <row r="384" s="131" customFormat="1" customHeight="1" spans="1:21">
      <c r="A384" s="140">
        <f t="shared" si="14"/>
        <v>379</v>
      </c>
      <c r="B384" s="176" t="s">
        <v>680</v>
      </c>
      <c r="C384" s="176" t="s">
        <v>681</v>
      </c>
      <c r="D384" s="161" t="s">
        <v>682</v>
      </c>
      <c r="E384" s="162"/>
      <c r="F384" s="157"/>
      <c r="G384" s="157"/>
      <c r="H384" s="158"/>
      <c r="I384" s="158"/>
      <c r="J384" s="164"/>
      <c r="K384" s="73">
        <v>12</v>
      </c>
      <c r="L384" s="157"/>
      <c r="M384" s="157"/>
      <c r="N384" s="157"/>
      <c r="O384" s="157"/>
      <c r="P384" s="98">
        <f t="shared" si="15"/>
        <v>12</v>
      </c>
      <c r="Q384" s="157" t="s">
        <v>471</v>
      </c>
      <c r="R384" s="163"/>
      <c r="U384" s="1"/>
    </row>
    <row r="385" s="131" customFormat="1" customHeight="1" spans="1:21">
      <c r="A385" s="140">
        <f t="shared" si="14"/>
        <v>380</v>
      </c>
      <c r="B385" s="73" t="s">
        <v>683</v>
      </c>
      <c r="C385" s="57" t="s">
        <v>21</v>
      </c>
      <c r="D385" s="161" t="s">
        <v>684</v>
      </c>
      <c r="E385" s="162"/>
      <c r="F385" s="157"/>
      <c r="G385" s="157"/>
      <c r="H385" s="158"/>
      <c r="I385" s="158"/>
      <c r="J385" s="164"/>
      <c r="K385" s="73">
        <v>12</v>
      </c>
      <c r="L385" s="157"/>
      <c r="M385" s="157"/>
      <c r="N385" s="157"/>
      <c r="O385" s="157"/>
      <c r="P385" s="98">
        <f t="shared" si="15"/>
        <v>12</v>
      </c>
      <c r="Q385" s="157" t="s">
        <v>471</v>
      </c>
      <c r="R385" s="163"/>
      <c r="U385" s="1"/>
    </row>
    <row r="386" s="131" customFormat="1" customHeight="1" spans="1:21">
      <c r="A386" s="140">
        <f t="shared" si="14"/>
        <v>381</v>
      </c>
      <c r="B386" s="57" t="s">
        <v>685</v>
      </c>
      <c r="C386" s="57" t="s">
        <v>305</v>
      </c>
      <c r="D386" s="161" t="s">
        <v>686</v>
      </c>
      <c r="E386" s="162"/>
      <c r="F386" s="157"/>
      <c r="G386" s="157"/>
      <c r="H386" s="158"/>
      <c r="I386" s="158"/>
      <c r="J386" s="164"/>
      <c r="K386" s="73">
        <v>10</v>
      </c>
      <c r="L386" s="157"/>
      <c r="M386" s="157"/>
      <c r="N386" s="157"/>
      <c r="O386" s="157"/>
      <c r="P386" s="98">
        <f t="shared" si="15"/>
        <v>10</v>
      </c>
      <c r="Q386" s="157" t="s">
        <v>471</v>
      </c>
      <c r="R386" s="163"/>
      <c r="U386" s="1"/>
    </row>
    <row r="387" s="131" customFormat="1" customHeight="1" spans="1:21">
      <c r="A387" s="140">
        <f t="shared" si="14"/>
        <v>382</v>
      </c>
      <c r="B387" s="73" t="s">
        <v>687</v>
      </c>
      <c r="C387" s="57" t="s">
        <v>21</v>
      </c>
      <c r="D387" s="161" t="s">
        <v>688</v>
      </c>
      <c r="E387" s="162"/>
      <c r="F387" s="157"/>
      <c r="G387" s="157"/>
      <c r="H387" s="158"/>
      <c r="I387" s="158"/>
      <c r="J387" s="164"/>
      <c r="K387" s="73">
        <v>4</v>
      </c>
      <c r="L387" s="157"/>
      <c r="M387" s="157"/>
      <c r="N387" s="157"/>
      <c r="O387" s="157"/>
      <c r="P387" s="98">
        <f t="shared" si="15"/>
        <v>4</v>
      </c>
      <c r="Q387" s="157" t="s">
        <v>471</v>
      </c>
      <c r="R387" s="163"/>
      <c r="U387" s="1"/>
    </row>
    <row r="388" s="131" customFormat="1" customHeight="1" spans="1:21">
      <c r="A388" s="140">
        <f t="shared" si="14"/>
        <v>383</v>
      </c>
      <c r="B388" s="73" t="s">
        <v>689</v>
      </c>
      <c r="C388" s="57" t="s">
        <v>21</v>
      </c>
      <c r="D388" s="161" t="s">
        <v>690</v>
      </c>
      <c r="E388" s="162"/>
      <c r="F388" s="157"/>
      <c r="G388" s="157"/>
      <c r="H388" s="158"/>
      <c r="I388" s="158"/>
      <c r="J388" s="164"/>
      <c r="K388" s="73">
        <v>4</v>
      </c>
      <c r="L388" s="157"/>
      <c r="M388" s="157"/>
      <c r="N388" s="157"/>
      <c r="O388" s="157"/>
      <c r="P388" s="98">
        <f t="shared" si="15"/>
        <v>4</v>
      </c>
      <c r="Q388" s="157" t="s">
        <v>471</v>
      </c>
      <c r="R388" s="163"/>
      <c r="U388" s="1"/>
    </row>
    <row r="389" s="131" customFormat="1" customHeight="1" spans="1:21">
      <c r="A389" s="140">
        <f t="shared" si="14"/>
        <v>384</v>
      </c>
      <c r="B389" s="57" t="s">
        <v>691</v>
      </c>
      <c r="C389" s="57" t="s">
        <v>305</v>
      </c>
      <c r="D389" s="161" t="s">
        <v>692</v>
      </c>
      <c r="E389" s="162"/>
      <c r="F389" s="157"/>
      <c r="G389" s="157"/>
      <c r="H389" s="158"/>
      <c r="I389" s="158"/>
      <c r="J389" s="164"/>
      <c r="K389" s="73">
        <v>4</v>
      </c>
      <c r="L389" s="157"/>
      <c r="M389" s="157"/>
      <c r="N389" s="157"/>
      <c r="O389" s="157"/>
      <c r="P389" s="98">
        <f t="shared" si="15"/>
        <v>4</v>
      </c>
      <c r="Q389" s="157" t="s">
        <v>471</v>
      </c>
      <c r="R389" s="163"/>
      <c r="U389" s="1"/>
    </row>
    <row r="390" s="131" customFormat="1" customHeight="1" spans="1:21">
      <c r="A390" s="140">
        <f t="shared" si="14"/>
        <v>385</v>
      </c>
      <c r="B390" s="57" t="s">
        <v>693</v>
      </c>
      <c r="C390" s="57" t="s">
        <v>398</v>
      </c>
      <c r="D390" s="161" t="s">
        <v>595</v>
      </c>
      <c r="E390" s="162"/>
      <c r="F390" s="157"/>
      <c r="G390" s="157"/>
      <c r="H390" s="158"/>
      <c r="I390" s="158"/>
      <c r="J390" s="164"/>
      <c r="K390" s="73">
        <v>20</v>
      </c>
      <c r="L390" s="157"/>
      <c r="M390" s="157"/>
      <c r="N390" s="157"/>
      <c r="O390" s="157"/>
      <c r="P390" s="98">
        <f t="shared" si="15"/>
        <v>20</v>
      </c>
      <c r="Q390" s="157" t="s">
        <v>471</v>
      </c>
      <c r="R390" s="163"/>
      <c r="U390" s="1"/>
    </row>
    <row r="391" s="131" customFormat="1" customHeight="1" spans="1:21">
      <c r="A391" s="140">
        <f t="shared" si="14"/>
        <v>386</v>
      </c>
      <c r="B391" s="57" t="s">
        <v>694</v>
      </c>
      <c r="C391" s="57" t="s">
        <v>28</v>
      </c>
      <c r="D391" s="161" t="s">
        <v>695</v>
      </c>
      <c r="E391" s="162"/>
      <c r="F391" s="157"/>
      <c r="G391" s="157"/>
      <c r="H391" s="158"/>
      <c r="I391" s="158"/>
      <c r="J391" s="164"/>
      <c r="K391" s="73">
        <v>3</v>
      </c>
      <c r="L391" s="157"/>
      <c r="M391" s="157"/>
      <c r="N391" s="157"/>
      <c r="O391" s="157"/>
      <c r="P391" s="98">
        <f t="shared" si="15"/>
        <v>3</v>
      </c>
      <c r="Q391" s="157" t="s">
        <v>471</v>
      </c>
      <c r="R391" s="163"/>
      <c r="U391" s="1"/>
    </row>
    <row r="392" s="131" customFormat="1" customHeight="1" spans="1:21">
      <c r="A392" s="140">
        <f t="shared" si="14"/>
        <v>387</v>
      </c>
      <c r="B392" s="57" t="s">
        <v>696</v>
      </c>
      <c r="C392" s="57" t="s">
        <v>28</v>
      </c>
      <c r="D392" s="161" t="s">
        <v>697</v>
      </c>
      <c r="E392" s="162"/>
      <c r="F392" s="157"/>
      <c r="G392" s="157"/>
      <c r="H392" s="158"/>
      <c r="I392" s="158"/>
      <c r="J392" s="164"/>
      <c r="K392" s="73">
        <v>3</v>
      </c>
      <c r="L392" s="157"/>
      <c r="M392" s="157"/>
      <c r="N392" s="157"/>
      <c r="O392" s="157"/>
      <c r="P392" s="98">
        <f t="shared" si="15"/>
        <v>3</v>
      </c>
      <c r="Q392" s="157" t="s">
        <v>471</v>
      </c>
      <c r="R392" s="163"/>
      <c r="U392" s="1"/>
    </row>
    <row r="393" s="131" customFormat="1" customHeight="1" spans="1:21">
      <c r="A393" s="140">
        <f t="shared" si="14"/>
        <v>388</v>
      </c>
      <c r="B393" s="57" t="s">
        <v>698</v>
      </c>
      <c r="C393" s="57" t="s">
        <v>28</v>
      </c>
      <c r="D393" s="161" t="s">
        <v>699</v>
      </c>
      <c r="E393" s="162"/>
      <c r="F393" s="157"/>
      <c r="G393" s="157"/>
      <c r="H393" s="158"/>
      <c r="I393" s="158"/>
      <c r="J393" s="164"/>
      <c r="K393" s="73">
        <v>3</v>
      </c>
      <c r="L393" s="157"/>
      <c r="M393" s="157"/>
      <c r="N393" s="157"/>
      <c r="O393" s="157"/>
      <c r="P393" s="98">
        <f t="shared" si="15"/>
        <v>3</v>
      </c>
      <c r="Q393" s="157" t="s">
        <v>471</v>
      </c>
      <c r="R393" s="163"/>
      <c r="U393" s="1"/>
    </row>
    <row r="394" s="131" customFormat="1" customHeight="1" spans="1:21">
      <c r="A394" s="140">
        <f t="shared" ref="A394:A457" si="16">ROW()-5</f>
        <v>389</v>
      </c>
      <c r="B394" s="57" t="s">
        <v>700</v>
      </c>
      <c r="C394" s="57" t="s">
        <v>21</v>
      </c>
      <c r="D394" s="161" t="s">
        <v>701</v>
      </c>
      <c r="E394" s="162"/>
      <c r="F394" s="157"/>
      <c r="G394" s="157"/>
      <c r="H394" s="158"/>
      <c r="I394" s="158"/>
      <c r="J394" s="164"/>
      <c r="K394" s="73">
        <v>16</v>
      </c>
      <c r="L394" s="157"/>
      <c r="M394" s="157"/>
      <c r="N394" s="157"/>
      <c r="O394" s="157"/>
      <c r="P394" s="98">
        <f t="shared" si="15"/>
        <v>16</v>
      </c>
      <c r="Q394" s="157" t="s">
        <v>471</v>
      </c>
      <c r="R394" s="163"/>
      <c r="U394" s="1"/>
    </row>
    <row r="395" s="131" customFormat="1" customHeight="1" spans="1:21">
      <c r="A395" s="140">
        <f t="shared" si="16"/>
        <v>390</v>
      </c>
      <c r="B395" s="57" t="s">
        <v>702</v>
      </c>
      <c r="C395" s="57" t="s">
        <v>21</v>
      </c>
      <c r="D395" s="161" t="s">
        <v>703</v>
      </c>
      <c r="E395" s="162"/>
      <c r="F395" s="157"/>
      <c r="G395" s="157"/>
      <c r="H395" s="158"/>
      <c r="I395" s="158"/>
      <c r="J395" s="164"/>
      <c r="K395" s="73">
        <v>4</v>
      </c>
      <c r="L395" s="157"/>
      <c r="M395" s="157"/>
      <c r="N395" s="157"/>
      <c r="O395" s="157"/>
      <c r="P395" s="98">
        <f t="shared" si="15"/>
        <v>4</v>
      </c>
      <c r="Q395" s="157" t="s">
        <v>471</v>
      </c>
      <c r="R395" s="163"/>
      <c r="U395" s="1"/>
    </row>
    <row r="396" s="131" customFormat="1" customHeight="1" spans="1:21">
      <c r="A396" s="140">
        <f t="shared" si="16"/>
        <v>391</v>
      </c>
      <c r="B396" s="57" t="s">
        <v>702</v>
      </c>
      <c r="C396" s="57" t="s">
        <v>21</v>
      </c>
      <c r="D396" s="161" t="s">
        <v>704</v>
      </c>
      <c r="E396" s="162"/>
      <c r="F396" s="157"/>
      <c r="G396" s="157"/>
      <c r="H396" s="158"/>
      <c r="I396" s="158"/>
      <c r="J396" s="164"/>
      <c r="K396" s="73">
        <v>4</v>
      </c>
      <c r="L396" s="157"/>
      <c r="M396" s="157"/>
      <c r="N396" s="157"/>
      <c r="O396" s="157"/>
      <c r="P396" s="98">
        <f t="shared" si="15"/>
        <v>4</v>
      </c>
      <c r="Q396" s="157" t="s">
        <v>471</v>
      </c>
      <c r="R396" s="163"/>
      <c r="U396" s="1"/>
    </row>
    <row r="397" s="131" customFormat="1" customHeight="1" spans="1:21">
      <c r="A397" s="140">
        <f t="shared" si="16"/>
        <v>392</v>
      </c>
      <c r="B397" s="57" t="s">
        <v>702</v>
      </c>
      <c r="C397" s="57" t="s">
        <v>21</v>
      </c>
      <c r="D397" s="161" t="s">
        <v>705</v>
      </c>
      <c r="E397" s="162"/>
      <c r="F397" s="157"/>
      <c r="G397" s="157"/>
      <c r="H397" s="158"/>
      <c r="I397" s="158"/>
      <c r="J397" s="164"/>
      <c r="K397" s="73">
        <v>4</v>
      </c>
      <c r="L397" s="157"/>
      <c r="M397" s="157"/>
      <c r="N397" s="157"/>
      <c r="O397" s="157"/>
      <c r="P397" s="98">
        <f t="shared" si="15"/>
        <v>4</v>
      </c>
      <c r="Q397" s="157" t="s">
        <v>471</v>
      </c>
      <c r="R397" s="163"/>
      <c r="U397" s="1"/>
    </row>
    <row r="398" s="131" customFormat="1" customHeight="1" spans="1:21">
      <c r="A398" s="140">
        <f t="shared" si="16"/>
        <v>393</v>
      </c>
      <c r="B398" s="57" t="s">
        <v>702</v>
      </c>
      <c r="C398" s="57" t="s">
        <v>21</v>
      </c>
      <c r="D398" s="161" t="s">
        <v>705</v>
      </c>
      <c r="E398" s="162"/>
      <c r="F398" s="157"/>
      <c r="G398" s="157"/>
      <c r="H398" s="158"/>
      <c r="I398" s="158"/>
      <c r="J398" s="164"/>
      <c r="K398" s="73">
        <v>4</v>
      </c>
      <c r="L398" s="157"/>
      <c r="M398" s="157"/>
      <c r="N398" s="157"/>
      <c r="O398" s="157"/>
      <c r="P398" s="98">
        <f t="shared" si="15"/>
        <v>4</v>
      </c>
      <c r="Q398" s="157" t="s">
        <v>471</v>
      </c>
      <c r="R398" s="163"/>
      <c r="U398" s="1"/>
    </row>
    <row r="399" s="131" customFormat="1" customHeight="1" spans="1:21">
      <c r="A399" s="140">
        <f t="shared" si="16"/>
        <v>394</v>
      </c>
      <c r="B399" s="57" t="s">
        <v>702</v>
      </c>
      <c r="C399" s="57" t="s">
        <v>21</v>
      </c>
      <c r="D399" s="161" t="s">
        <v>706</v>
      </c>
      <c r="E399" s="162"/>
      <c r="F399" s="157"/>
      <c r="G399" s="157"/>
      <c r="H399" s="158"/>
      <c r="I399" s="158"/>
      <c r="J399" s="164"/>
      <c r="K399" s="73">
        <v>3</v>
      </c>
      <c r="L399" s="157"/>
      <c r="M399" s="157"/>
      <c r="N399" s="157"/>
      <c r="O399" s="157"/>
      <c r="P399" s="98">
        <f t="shared" si="15"/>
        <v>3</v>
      </c>
      <c r="Q399" s="157" t="s">
        <v>471</v>
      </c>
      <c r="R399" s="163"/>
      <c r="U399" s="1"/>
    </row>
    <row r="400" s="131" customFormat="1" customHeight="1" spans="1:21">
      <c r="A400" s="140">
        <f t="shared" si="16"/>
        <v>395</v>
      </c>
      <c r="B400" s="57" t="s">
        <v>702</v>
      </c>
      <c r="C400" s="57" t="s">
        <v>21</v>
      </c>
      <c r="D400" s="161" t="s">
        <v>707</v>
      </c>
      <c r="E400" s="162"/>
      <c r="F400" s="157"/>
      <c r="G400" s="157"/>
      <c r="H400" s="158"/>
      <c r="I400" s="158"/>
      <c r="J400" s="164"/>
      <c r="K400" s="73">
        <v>2</v>
      </c>
      <c r="L400" s="157"/>
      <c r="M400" s="157"/>
      <c r="N400" s="157"/>
      <c r="O400" s="157"/>
      <c r="P400" s="98">
        <f t="shared" si="15"/>
        <v>2</v>
      </c>
      <c r="Q400" s="157" t="s">
        <v>471</v>
      </c>
      <c r="R400" s="163"/>
      <c r="U400" s="1"/>
    </row>
    <row r="401" s="131" customFormat="1" customHeight="1" spans="1:21">
      <c r="A401" s="140">
        <f t="shared" si="16"/>
        <v>396</v>
      </c>
      <c r="B401" s="57" t="s">
        <v>708</v>
      </c>
      <c r="C401" s="57" t="s">
        <v>21</v>
      </c>
      <c r="D401" s="161" t="s">
        <v>709</v>
      </c>
      <c r="E401" s="162"/>
      <c r="F401" s="157"/>
      <c r="G401" s="157"/>
      <c r="H401" s="158"/>
      <c r="I401" s="158"/>
      <c r="J401" s="164"/>
      <c r="K401" s="73">
        <v>4</v>
      </c>
      <c r="L401" s="157"/>
      <c r="M401" s="157"/>
      <c r="N401" s="157"/>
      <c r="O401" s="157"/>
      <c r="P401" s="98">
        <f t="shared" si="15"/>
        <v>4</v>
      </c>
      <c r="Q401" s="157" t="s">
        <v>471</v>
      </c>
      <c r="R401" s="163"/>
      <c r="U401" s="1"/>
    </row>
    <row r="402" s="131" customFormat="1" customHeight="1" spans="1:21">
      <c r="A402" s="140">
        <f t="shared" si="16"/>
        <v>397</v>
      </c>
      <c r="B402" s="57" t="s">
        <v>710</v>
      </c>
      <c r="C402" s="57" t="s">
        <v>21</v>
      </c>
      <c r="D402" s="73" t="s">
        <v>711</v>
      </c>
      <c r="E402" s="165"/>
      <c r="F402" s="157"/>
      <c r="G402" s="157"/>
      <c r="H402" s="158"/>
      <c r="I402" s="158"/>
      <c r="J402" s="164"/>
      <c r="K402" s="73">
        <v>4</v>
      </c>
      <c r="L402" s="157"/>
      <c r="M402" s="157"/>
      <c r="N402" s="157"/>
      <c r="O402" s="157"/>
      <c r="P402" s="98">
        <f t="shared" si="15"/>
        <v>4</v>
      </c>
      <c r="Q402" s="157" t="s">
        <v>471</v>
      </c>
      <c r="R402" s="165"/>
      <c r="U402" s="1"/>
    </row>
    <row r="403" s="131" customFormat="1" customHeight="1" spans="1:21">
      <c r="A403" s="140">
        <f t="shared" si="16"/>
        <v>398</v>
      </c>
      <c r="B403" s="57" t="s">
        <v>712</v>
      </c>
      <c r="C403" s="57" t="s">
        <v>21</v>
      </c>
      <c r="D403" s="73" t="s">
        <v>713</v>
      </c>
      <c r="E403" s="165"/>
      <c r="F403" s="157"/>
      <c r="G403" s="157"/>
      <c r="H403" s="158"/>
      <c r="I403" s="158"/>
      <c r="J403" s="164"/>
      <c r="K403" s="73">
        <v>4</v>
      </c>
      <c r="L403" s="157"/>
      <c r="M403" s="157"/>
      <c r="N403" s="157"/>
      <c r="O403" s="157"/>
      <c r="P403" s="98">
        <f t="shared" si="15"/>
        <v>4</v>
      </c>
      <c r="Q403" s="157" t="s">
        <v>471</v>
      </c>
      <c r="R403" s="165"/>
      <c r="U403" s="1"/>
    </row>
    <row r="404" s="131" customFormat="1" customHeight="1" spans="1:21">
      <c r="A404" s="140">
        <f t="shared" si="16"/>
        <v>399</v>
      </c>
      <c r="B404" s="57" t="s">
        <v>710</v>
      </c>
      <c r="C404" s="57" t="s">
        <v>21</v>
      </c>
      <c r="D404" s="73" t="s">
        <v>714</v>
      </c>
      <c r="E404" s="165"/>
      <c r="F404" s="157"/>
      <c r="G404" s="157"/>
      <c r="H404" s="158"/>
      <c r="I404" s="158"/>
      <c r="J404" s="164"/>
      <c r="K404" s="73">
        <v>2</v>
      </c>
      <c r="L404" s="157"/>
      <c r="M404" s="157"/>
      <c r="N404" s="157"/>
      <c r="O404" s="157"/>
      <c r="P404" s="98">
        <f t="shared" si="15"/>
        <v>2</v>
      </c>
      <c r="Q404" s="157" t="s">
        <v>471</v>
      </c>
      <c r="R404" s="165"/>
      <c r="U404" s="1"/>
    </row>
    <row r="405" s="131" customFormat="1" customHeight="1" spans="1:21">
      <c r="A405" s="140">
        <f t="shared" si="16"/>
        <v>400</v>
      </c>
      <c r="B405" s="57" t="s">
        <v>715</v>
      </c>
      <c r="C405" s="57" t="s">
        <v>21</v>
      </c>
      <c r="D405" s="73" t="s">
        <v>716</v>
      </c>
      <c r="E405" s="165"/>
      <c r="F405" s="157"/>
      <c r="G405" s="157"/>
      <c r="H405" s="158"/>
      <c r="I405" s="158"/>
      <c r="J405" s="164"/>
      <c r="K405" s="73">
        <v>4</v>
      </c>
      <c r="L405" s="157"/>
      <c r="M405" s="157"/>
      <c r="N405" s="157"/>
      <c r="O405" s="157"/>
      <c r="P405" s="98">
        <f t="shared" si="15"/>
        <v>4</v>
      </c>
      <c r="Q405" s="157" t="s">
        <v>471</v>
      </c>
      <c r="R405" s="165"/>
      <c r="U405" s="1"/>
    </row>
    <row r="406" s="131" customFormat="1" customHeight="1" spans="1:21">
      <c r="A406" s="140">
        <f t="shared" si="16"/>
        <v>401</v>
      </c>
      <c r="B406" s="57" t="s">
        <v>717</v>
      </c>
      <c r="C406" s="57" t="s">
        <v>21</v>
      </c>
      <c r="D406" s="73" t="s">
        <v>718</v>
      </c>
      <c r="E406" s="165"/>
      <c r="F406" s="157"/>
      <c r="G406" s="157"/>
      <c r="H406" s="158"/>
      <c r="I406" s="158"/>
      <c r="J406" s="164"/>
      <c r="K406" s="73">
        <v>4</v>
      </c>
      <c r="L406" s="157"/>
      <c r="M406" s="157"/>
      <c r="N406" s="157"/>
      <c r="O406" s="157"/>
      <c r="P406" s="98">
        <f t="shared" si="15"/>
        <v>4</v>
      </c>
      <c r="Q406" s="157" t="s">
        <v>471</v>
      </c>
      <c r="R406" s="165"/>
      <c r="U406" s="1"/>
    </row>
    <row r="407" s="131" customFormat="1" customHeight="1" spans="1:21">
      <c r="A407" s="140">
        <f t="shared" si="16"/>
        <v>402</v>
      </c>
      <c r="B407" s="57" t="s">
        <v>719</v>
      </c>
      <c r="C407" s="57" t="s">
        <v>21</v>
      </c>
      <c r="D407" s="73" t="s">
        <v>720</v>
      </c>
      <c r="E407" s="165"/>
      <c r="F407" s="157"/>
      <c r="G407" s="157"/>
      <c r="H407" s="158"/>
      <c r="I407" s="158"/>
      <c r="J407" s="164"/>
      <c r="K407" s="73">
        <v>6</v>
      </c>
      <c r="L407" s="157"/>
      <c r="M407" s="157"/>
      <c r="N407" s="157"/>
      <c r="O407" s="157"/>
      <c r="P407" s="98">
        <f t="shared" si="15"/>
        <v>6</v>
      </c>
      <c r="Q407" s="157" t="s">
        <v>471</v>
      </c>
      <c r="R407" s="165"/>
      <c r="U407" s="1"/>
    </row>
    <row r="408" s="131" customFormat="1" customHeight="1" spans="1:21">
      <c r="A408" s="140">
        <f t="shared" si="16"/>
        <v>403</v>
      </c>
      <c r="B408" s="57" t="s">
        <v>721</v>
      </c>
      <c r="C408" s="57" t="s">
        <v>21</v>
      </c>
      <c r="D408" s="161" t="s">
        <v>722</v>
      </c>
      <c r="E408" s="162"/>
      <c r="F408" s="157"/>
      <c r="G408" s="157"/>
      <c r="H408" s="158"/>
      <c r="I408" s="158"/>
      <c r="J408" s="164"/>
      <c r="K408" s="73">
        <v>8</v>
      </c>
      <c r="L408" s="157"/>
      <c r="M408" s="157"/>
      <c r="N408" s="157"/>
      <c r="O408" s="157"/>
      <c r="P408" s="98">
        <f t="shared" si="15"/>
        <v>8</v>
      </c>
      <c r="Q408" s="157" t="s">
        <v>471</v>
      </c>
      <c r="R408" s="163"/>
      <c r="U408" s="1"/>
    </row>
    <row r="409" s="131" customFormat="1" customHeight="1" spans="1:21">
      <c r="A409" s="140">
        <f t="shared" si="16"/>
        <v>404</v>
      </c>
      <c r="B409" s="57" t="s">
        <v>721</v>
      </c>
      <c r="C409" s="57" t="s">
        <v>21</v>
      </c>
      <c r="D409" s="161" t="s">
        <v>723</v>
      </c>
      <c r="E409" s="162"/>
      <c r="F409" s="157"/>
      <c r="G409" s="157"/>
      <c r="H409" s="158"/>
      <c r="I409" s="158"/>
      <c r="J409" s="164"/>
      <c r="K409" s="73">
        <v>4</v>
      </c>
      <c r="L409" s="157"/>
      <c r="M409" s="157"/>
      <c r="N409" s="157"/>
      <c r="O409" s="157"/>
      <c r="P409" s="98">
        <f t="shared" si="15"/>
        <v>4</v>
      </c>
      <c r="Q409" s="157" t="s">
        <v>471</v>
      </c>
      <c r="R409" s="163"/>
      <c r="U409" s="1"/>
    </row>
    <row r="410" s="131" customFormat="1" customHeight="1" spans="1:21">
      <c r="A410" s="140">
        <f t="shared" si="16"/>
        <v>405</v>
      </c>
      <c r="B410" s="57" t="s">
        <v>721</v>
      </c>
      <c r="C410" s="57" t="s">
        <v>21</v>
      </c>
      <c r="D410" s="161" t="s">
        <v>724</v>
      </c>
      <c r="E410" s="162"/>
      <c r="F410" s="157"/>
      <c r="G410" s="157"/>
      <c r="H410" s="158"/>
      <c r="I410" s="158"/>
      <c r="J410" s="164"/>
      <c r="K410" s="73">
        <v>25</v>
      </c>
      <c r="L410" s="157"/>
      <c r="M410" s="157"/>
      <c r="N410" s="157"/>
      <c r="O410" s="157"/>
      <c r="P410" s="98">
        <f t="shared" si="15"/>
        <v>25</v>
      </c>
      <c r="Q410" s="157" t="s">
        <v>471</v>
      </c>
      <c r="R410" s="163"/>
      <c r="U410" s="1"/>
    </row>
    <row r="411" s="131" customFormat="1" customHeight="1" spans="1:21">
      <c r="A411" s="140">
        <f t="shared" si="16"/>
        <v>406</v>
      </c>
      <c r="B411" s="57" t="s">
        <v>725</v>
      </c>
      <c r="C411" s="57" t="s">
        <v>21</v>
      </c>
      <c r="D411" s="161" t="s">
        <v>726</v>
      </c>
      <c r="E411" s="165"/>
      <c r="F411" s="157"/>
      <c r="G411" s="157"/>
      <c r="H411" s="158"/>
      <c r="I411" s="158"/>
      <c r="J411" s="164"/>
      <c r="K411" s="73">
        <v>6</v>
      </c>
      <c r="L411" s="157"/>
      <c r="M411" s="157"/>
      <c r="N411" s="157"/>
      <c r="O411" s="157"/>
      <c r="P411" s="98">
        <f t="shared" ref="P411:P474" si="17">SUM(F411:O411)</f>
        <v>6</v>
      </c>
      <c r="Q411" s="157" t="s">
        <v>471</v>
      </c>
      <c r="R411" s="165"/>
      <c r="U411" s="1"/>
    </row>
    <row r="412" s="131" customFormat="1" customHeight="1" spans="1:21">
      <c r="A412" s="140">
        <f t="shared" si="16"/>
        <v>407</v>
      </c>
      <c r="B412" s="57" t="s">
        <v>727</v>
      </c>
      <c r="C412" s="57" t="s">
        <v>21</v>
      </c>
      <c r="D412" s="57" t="s">
        <v>728</v>
      </c>
      <c r="E412" s="165"/>
      <c r="F412" s="157"/>
      <c r="G412" s="157"/>
      <c r="H412" s="158"/>
      <c r="I412" s="158"/>
      <c r="J412" s="164"/>
      <c r="K412" s="73">
        <v>4</v>
      </c>
      <c r="L412" s="157"/>
      <c r="M412" s="157"/>
      <c r="N412" s="157"/>
      <c r="O412" s="157"/>
      <c r="P412" s="98">
        <f t="shared" si="17"/>
        <v>4</v>
      </c>
      <c r="Q412" s="157" t="s">
        <v>471</v>
      </c>
      <c r="R412" s="165"/>
      <c r="U412" s="1"/>
    </row>
    <row r="413" s="131" customFormat="1" customHeight="1" spans="1:21">
      <c r="A413" s="140">
        <f t="shared" si="16"/>
        <v>408</v>
      </c>
      <c r="B413" s="57" t="s">
        <v>727</v>
      </c>
      <c r="C413" s="57" t="s">
        <v>21</v>
      </c>
      <c r="D413" s="57" t="s">
        <v>729</v>
      </c>
      <c r="E413" s="165"/>
      <c r="F413" s="157"/>
      <c r="G413" s="157"/>
      <c r="H413" s="158"/>
      <c r="I413" s="158"/>
      <c r="J413" s="164"/>
      <c r="K413" s="73">
        <v>4</v>
      </c>
      <c r="L413" s="157"/>
      <c r="M413" s="157"/>
      <c r="N413" s="157"/>
      <c r="O413" s="157"/>
      <c r="P413" s="98">
        <f t="shared" si="17"/>
        <v>4</v>
      </c>
      <c r="Q413" s="157" t="s">
        <v>471</v>
      </c>
      <c r="R413" s="165"/>
      <c r="U413" s="1"/>
    </row>
    <row r="414" s="131" customFormat="1" customHeight="1" spans="1:21">
      <c r="A414" s="140">
        <f t="shared" si="16"/>
        <v>409</v>
      </c>
      <c r="B414" s="57" t="s">
        <v>730</v>
      </c>
      <c r="C414" s="57" t="s">
        <v>131</v>
      </c>
      <c r="D414" s="57" t="s">
        <v>731</v>
      </c>
      <c r="E414" s="165"/>
      <c r="F414" s="157"/>
      <c r="G414" s="157"/>
      <c r="H414" s="158"/>
      <c r="I414" s="158"/>
      <c r="J414" s="164"/>
      <c r="K414" s="73">
        <v>6</v>
      </c>
      <c r="L414" s="157"/>
      <c r="M414" s="157"/>
      <c r="N414" s="157"/>
      <c r="O414" s="157"/>
      <c r="P414" s="98">
        <f t="shared" si="17"/>
        <v>6</v>
      </c>
      <c r="Q414" s="157" t="s">
        <v>471</v>
      </c>
      <c r="R414" s="165"/>
      <c r="U414" s="1"/>
    </row>
    <row r="415" s="131" customFormat="1" customHeight="1" spans="1:21">
      <c r="A415" s="140">
        <f t="shared" si="16"/>
        <v>410</v>
      </c>
      <c r="B415" s="57" t="s">
        <v>732</v>
      </c>
      <c r="C415" s="57" t="s">
        <v>21</v>
      </c>
      <c r="D415" s="73" t="s">
        <v>733</v>
      </c>
      <c r="E415" s="165"/>
      <c r="F415" s="157"/>
      <c r="G415" s="157"/>
      <c r="H415" s="158"/>
      <c r="I415" s="158"/>
      <c r="J415" s="164"/>
      <c r="K415" s="73">
        <v>12</v>
      </c>
      <c r="L415" s="157"/>
      <c r="M415" s="157"/>
      <c r="N415" s="157"/>
      <c r="O415" s="157"/>
      <c r="P415" s="98">
        <f t="shared" si="17"/>
        <v>12</v>
      </c>
      <c r="Q415" s="157" t="s">
        <v>471</v>
      </c>
      <c r="R415" s="165"/>
      <c r="U415" s="1"/>
    </row>
    <row r="416" s="131" customFormat="1" customHeight="1" spans="1:21">
      <c r="A416" s="140">
        <f t="shared" si="16"/>
        <v>411</v>
      </c>
      <c r="B416" s="57" t="s">
        <v>734</v>
      </c>
      <c r="C416" s="57" t="s">
        <v>21</v>
      </c>
      <c r="D416" s="161" t="s">
        <v>735</v>
      </c>
      <c r="E416" s="162"/>
      <c r="F416" s="157"/>
      <c r="G416" s="157"/>
      <c r="H416" s="158"/>
      <c r="I416" s="158"/>
      <c r="J416" s="164"/>
      <c r="K416" s="73">
        <v>10</v>
      </c>
      <c r="L416" s="157"/>
      <c r="M416" s="157"/>
      <c r="N416" s="157"/>
      <c r="O416" s="157"/>
      <c r="P416" s="98">
        <f t="shared" si="17"/>
        <v>10</v>
      </c>
      <c r="Q416" s="157" t="s">
        <v>471</v>
      </c>
      <c r="R416" s="163"/>
      <c r="U416" s="1"/>
    </row>
    <row r="417" s="131" customFormat="1" customHeight="1" spans="1:21">
      <c r="A417" s="140">
        <f t="shared" si="16"/>
        <v>412</v>
      </c>
      <c r="B417" s="57" t="s">
        <v>734</v>
      </c>
      <c r="C417" s="57" t="s">
        <v>21</v>
      </c>
      <c r="D417" s="161" t="s">
        <v>736</v>
      </c>
      <c r="E417" s="162"/>
      <c r="F417" s="157"/>
      <c r="G417" s="157"/>
      <c r="H417" s="158"/>
      <c r="I417" s="158"/>
      <c r="J417" s="164"/>
      <c r="K417" s="73">
        <v>10</v>
      </c>
      <c r="L417" s="157"/>
      <c r="M417" s="157"/>
      <c r="N417" s="157"/>
      <c r="O417" s="157"/>
      <c r="P417" s="98">
        <f t="shared" si="17"/>
        <v>10</v>
      </c>
      <c r="Q417" s="157" t="s">
        <v>471</v>
      </c>
      <c r="R417" s="163"/>
      <c r="U417" s="1"/>
    </row>
    <row r="418" s="131" customFormat="1" customHeight="1" spans="1:21">
      <c r="A418" s="140">
        <f t="shared" si="16"/>
        <v>413</v>
      </c>
      <c r="B418" s="57" t="s">
        <v>734</v>
      </c>
      <c r="C418" s="57" t="s">
        <v>21</v>
      </c>
      <c r="D418" s="161" t="s">
        <v>737</v>
      </c>
      <c r="E418" s="162"/>
      <c r="F418" s="157"/>
      <c r="G418" s="157"/>
      <c r="H418" s="158"/>
      <c r="I418" s="158"/>
      <c r="J418" s="164"/>
      <c r="K418" s="73">
        <v>10</v>
      </c>
      <c r="L418" s="157"/>
      <c r="M418" s="157"/>
      <c r="N418" s="157"/>
      <c r="O418" s="157"/>
      <c r="P418" s="98">
        <f t="shared" si="17"/>
        <v>10</v>
      </c>
      <c r="Q418" s="157" t="s">
        <v>471</v>
      </c>
      <c r="R418" s="163"/>
      <c r="U418" s="1"/>
    </row>
    <row r="419" s="131" customFormat="1" customHeight="1" spans="1:21">
      <c r="A419" s="140">
        <f t="shared" si="16"/>
        <v>414</v>
      </c>
      <c r="B419" s="57" t="s">
        <v>738</v>
      </c>
      <c r="C419" s="57" t="s">
        <v>21</v>
      </c>
      <c r="D419" s="161" t="s">
        <v>739</v>
      </c>
      <c r="E419" s="162"/>
      <c r="F419" s="157"/>
      <c r="G419" s="157"/>
      <c r="H419" s="158"/>
      <c r="I419" s="158"/>
      <c r="J419" s="164"/>
      <c r="K419" s="73">
        <v>20</v>
      </c>
      <c r="L419" s="157"/>
      <c r="M419" s="157"/>
      <c r="N419" s="157"/>
      <c r="O419" s="157"/>
      <c r="P419" s="98">
        <f t="shared" si="17"/>
        <v>20</v>
      </c>
      <c r="Q419" s="157" t="s">
        <v>471</v>
      </c>
      <c r="R419" s="163"/>
      <c r="U419" s="1"/>
    </row>
    <row r="420" s="131" customFormat="1" customHeight="1" spans="1:21">
      <c r="A420" s="140">
        <f t="shared" si="16"/>
        <v>415</v>
      </c>
      <c r="B420" s="57" t="s">
        <v>738</v>
      </c>
      <c r="C420" s="57" t="s">
        <v>21</v>
      </c>
      <c r="D420" s="161" t="s">
        <v>740</v>
      </c>
      <c r="E420" s="162"/>
      <c r="F420" s="157"/>
      <c r="G420" s="157"/>
      <c r="H420" s="158"/>
      <c r="I420" s="158"/>
      <c r="J420" s="164"/>
      <c r="K420" s="73">
        <v>20</v>
      </c>
      <c r="L420" s="157"/>
      <c r="M420" s="157"/>
      <c r="N420" s="157"/>
      <c r="O420" s="157"/>
      <c r="P420" s="98">
        <f t="shared" si="17"/>
        <v>20</v>
      </c>
      <c r="Q420" s="157" t="s">
        <v>471</v>
      </c>
      <c r="R420" s="163"/>
      <c r="U420" s="1"/>
    </row>
    <row r="421" s="131" customFormat="1" customHeight="1" spans="1:21">
      <c r="A421" s="140">
        <f t="shared" si="16"/>
        <v>416</v>
      </c>
      <c r="B421" s="57" t="s">
        <v>741</v>
      </c>
      <c r="C421" s="57" t="s">
        <v>131</v>
      </c>
      <c r="D421" s="161">
        <v>0</v>
      </c>
      <c r="E421" s="162"/>
      <c r="F421" s="157"/>
      <c r="G421" s="157"/>
      <c r="H421" s="158"/>
      <c r="I421" s="158"/>
      <c r="J421" s="164"/>
      <c r="K421" s="73">
        <v>2</v>
      </c>
      <c r="L421" s="157"/>
      <c r="M421" s="157"/>
      <c r="N421" s="157"/>
      <c r="O421" s="157"/>
      <c r="P421" s="98">
        <f t="shared" si="17"/>
        <v>2</v>
      </c>
      <c r="Q421" s="157" t="s">
        <v>471</v>
      </c>
      <c r="R421" s="163"/>
      <c r="U421" s="1"/>
    </row>
    <row r="422" s="131" customFormat="1" customHeight="1" spans="1:21">
      <c r="A422" s="140">
        <f t="shared" si="16"/>
        <v>417</v>
      </c>
      <c r="B422" s="57" t="s">
        <v>741</v>
      </c>
      <c r="C422" s="57" t="s">
        <v>131</v>
      </c>
      <c r="D422" s="161">
        <v>0</v>
      </c>
      <c r="E422" s="162"/>
      <c r="F422" s="157"/>
      <c r="G422" s="157"/>
      <c r="H422" s="158"/>
      <c r="I422" s="158"/>
      <c r="J422" s="164"/>
      <c r="K422" s="73">
        <v>1</v>
      </c>
      <c r="L422" s="157"/>
      <c r="M422" s="157"/>
      <c r="N422" s="157"/>
      <c r="O422" s="157"/>
      <c r="P422" s="98">
        <f t="shared" si="17"/>
        <v>1</v>
      </c>
      <c r="Q422" s="157" t="s">
        <v>471</v>
      </c>
      <c r="R422" s="163"/>
      <c r="U422" s="1"/>
    </row>
    <row r="423" s="131" customFormat="1" customHeight="1" spans="1:21">
      <c r="A423" s="140">
        <f t="shared" si="16"/>
        <v>418</v>
      </c>
      <c r="B423" s="73" t="s">
        <v>742</v>
      </c>
      <c r="C423" s="57" t="s">
        <v>21</v>
      </c>
      <c r="D423" s="160" t="s">
        <v>743</v>
      </c>
      <c r="E423" s="162"/>
      <c r="F423" s="157"/>
      <c r="G423" s="157"/>
      <c r="H423" s="158"/>
      <c r="I423" s="158"/>
      <c r="J423" s="164"/>
      <c r="K423" s="73">
        <v>2</v>
      </c>
      <c r="L423" s="157"/>
      <c r="M423" s="157"/>
      <c r="N423" s="157"/>
      <c r="O423" s="157"/>
      <c r="P423" s="98">
        <f t="shared" si="17"/>
        <v>2</v>
      </c>
      <c r="Q423" s="157" t="s">
        <v>471</v>
      </c>
      <c r="R423" s="163"/>
      <c r="U423" s="1"/>
    </row>
    <row r="424" s="131" customFormat="1" customHeight="1" spans="1:21">
      <c r="A424" s="140">
        <f t="shared" si="16"/>
        <v>419</v>
      </c>
      <c r="B424" s="57" t="s">
        <v>744</v>
      </c>
      <c r="C424" s="57" t="s">
        <v>131</v>
      </c>
      <c r="D424" s="161" t="s">
        <v>745</v>
      </c>
      <c r="E424" s="162"/>
      <c r="F424" s="157"/>
      <c r="G424" s="157"/>
      <c r="H424" s="158"/>
      <c r="I424" s="158"/>
      <c r="J424" s="164"/>
      <c r="K424" s="73">
        <v>10</v>
      </c>
      <c r="L424" s="157"/>
      <c r="M424" s="157"/>
      <c r="N424" s="157"/>
      <c r="O424" s="157"/>
      <c r="P424" s="98">
        <f t="shared" si="17"/>
        <v>10</v>
      </c>
      <c r="Q424" s="157" t="s">
        <v>471</v>
      </c>
      <c r="R424" s="163"/>
      <c r="U424" s="1"/>
    </row>
    <row r="425" s="131" customFormat="1" customHeight="1" spans="1:21">
      <c r="A425" s="140">
        <f t="shared" si="16"/>
        <v>420</v>
      </c>
      <c r="B425" s="57" t="s">
        <v>746</v>
      </c>
      <c r="C425" s="57" t="s">
        <v>131</v>
      </c>
      <c r="D425" s="107"/>
      <c r="E425" s="104"/>
      <c r="F425" s="157"/>
      <c r="G425" s="157"/>
      <c r="H425" s="178"/>
      <c r="I425" s="158"/>
      <c r="J425" s="164"/>
      <c r="K425" s="179">
        <v>2</v>
      </c>
      <c r="L425" s="157"/>
      <c r="M425" s="157"/>
      <c r="N425" s="157"/>
      <c r="O425" s="157"/>
      <c r="P425" s="98">
        <f t="shared" si="17"/>
        <v>2</v>
      </c>
      <c r="Q425" s="157" t="s">
        <v>471</v>
      </c>
      <c r="R425" s="171"/>
      <c r="U425" s="1"/>
    </row>
    <row r="426" s="131" customFormat="1" customHeight="1" spans="1:21">
      <c r="A426" s="140">
        <f t="shared" si="16"/>
        <v>421</v>
      </c>
      <c r="B426" s="57" t="s">
        <v>747</v>
      </c>
      <c r="C426" s="57" t="s">
        <v>398</v>
      </c>
      <c r="D426" s="161" t="s">
        <v>748</v>
      </c>
      <c r="E426" s="162"/>
      <c r="F426" s="157"/>
      <c r="G426" s="157"/>
      <c r="H426" s="158"/>
      <c r="I426" s="158"/>
      <c r="J426" s="164"/>
      <c r="K426" s="73">
        <v>20</v>
      </c>
      <c r="L426" s="157"/>
      <c r="M426" s="157"/>
      <c r="N426" s="157"/>
      <c r="O426" s="157"/>
      <c r="P426" s="98">
        <f t="shared" si="17"/>
        <v>20</v>
      </c>
      <c r="Q426" s="157" t="s">
        <v>471</v>
      </c>
      <c r="R426" s="163"/>
      <c r="U426" s="1"/>
    </row>
    <row r="427" s="131" customFormat="1" customHeight="1" spans="1:21">
      <c r="A427" s="140">
        <f t="shared" si="16"/>
        <v>422</v>
      </c>
      <c r="B427" s="57" t="s">
        <v>749</v>
      </c>
      <c r="C427" s="57" t="s">
        <v>568</v>
      </c>
      <c r="D427" s="73" t="s">
        <v>750</v>
      </c>
      <c r="E427" s="165"/>
      <c r="F427" s="157"/>
      <c r="G427" s="157"/>
      <c r="H427" s="158"/>
      <c r="I427" s="158"/>
      <c r="J427" s="164"/>
      <c r="K427" s="73">
        <v>2</v>
      </c>
      <c r="L427" s="157"/>
      <c r="M427" s="157"/>
      <c r="N427" s="157"/>
      <c r="O427" s="157"/>
      <c r="P427" s="98">
        <f t="shared" si="17"/>
        <v>2</v>
      </c>
      <c r="Q427" s="157" t="s">
        <v>471</v>
      </c>
      <c r="R427" s="165"/>
      <c r="U427" s="180"/>
    </row>
    <row r="428" s="131" customFormat="1" customHeight="1" spans="1:21">
      <c r="A428" s="140">
        <f t="shared" si="16"/>
        <v>423</v>
      </c>
      <c r="B428" s="57" t="s">
        <v>751</v>
      </c>
      <c r="C428" s="57" t="s">
        <v>752</v>
      </c>
      <c r="D428" s="73" t="s">
        <v>753</v>
      </c>
      <c r="E428" s="165"/>
      <c r="F428" s="157"/>
      <c r="G428" s="157"/>
      <c r="H428" s="158"/>
      <c r="I428" s="158"/>
      <c r="J428" s="164"/>
      <c r="K428" s="73">
        <v>4</v>
      </c>
      <c r="L428" s="157"/>
      <c r="M428" s="157"/>
      <c r="N428" s="157"/>
      <c r="O428" s="157"/>
      <c r="P428" s="98">
        <f t="shared" si="17"/>
        <v>4</v>
      </c>
      <c r="Q428" s="157" t="s">
        <v>471</v>
      </c>
      <c r="R428" s="165"/>
      <c r="U428" s="180"/>
    </row>
    <row r="429" s="131" customFormat="1" customHeight="1" spans="1:21">
      <c r="A429" s="140">
        <f t="shared" si="16"/>
        <v>424</v>
      </c>
      <c r="B429" s="57" t="s">
        <v>754</v>
      </c>
      <c r="C429" s="57" t="s">
        <v>28</v>
      </c>
      <c r="D429" s="73"/>
      <c r="E429" s="165"/>
      <c r="F429" s="157"/>
      <c r="G429" s="157"/>
      <c r="H429" s="158"/>
      <c r="I429" s="158"/>
      <c r="J429" s="164"/>
      <c r="K429" s="73">
        <v>1</v>
      </c>
      <c r="L429" s="157"/>
      <c r="M429" s="157"/>
      <c r="N429" s="157"/>
      <c r="O429" s="157"/>
      <c r="P429" s="98">
        <f t="shared" si="17"/>
        <v>1</v>
      </c>
      <c r="Q429" s="157" t="s">
        <v>471</v>
      </c>
      <c r="R429" s="165"/>
      <c r="U429" s="180"/>
    </row>
    <row r="430" s="131" customFormat="1" customHeight="1" spans="1:21">
      <c r="A430" s="140">
        <f t="shared" si="16"/>
        <v>425</v>
      </c>
      <c r="B430" s="57" t="s">
        <v>755</v>
      </c>
      <c r="C430" s="57" t="s">
        <v>21</v>
      </c>
      <c r="D430" s="161" t="s">
        <v>756</v>
      </c>
      <c r="E430" s="162"/>
      <c r="F430" s="157"/>
      <c r="G430" s="157"/>
      <c r="H430" s="158"/>
      <c r="I430" s="158"/>
      <c r="J430" s="164"/>
      <c r="K430" s="73">
        <v>5</v>
      </c>
      <c r="L430" s="157"/>
      <c r="M430" s="157"/>
      <c r="N430" s="157"/>
      <c r="O430" s="157"/>
      <c r="P430" s="98">
        <f t="shared" si="17"/>
        <v>5</v>
      </c>
      <c r="Q430" s="157" t="s">
        <v>471</v>
      </c>
      <c r="R430" s="163"/>
      <c r="U430" s="1"/>
    </row>
    <row r="431" s="131" customFormat="1" customHeight="1" spans="1:21">
      <c r="A431" s="140">
        <f t="shared" si="16"/>
        <v>426</v>
      </c>
      <c r="B431" s="57" t="s">
        <v>757</v>
      </c>
      <c r="C431" s="57" t="s">
        <v>131</v>
      </c>
      <c r="D431" s="160" t="s">
        <v>758</v>
      </c>
      <c r="E431" s="30"/>
      <c r="F431" s="157"/>
      <c r="G431" s="157"/>
      <c r="H431" s="158"/>
      <c r="I431" s="158"/>
      <c r="J431" s="164"/>
      <c r="K431" s="73">
        <v>3</v>
      </c>
      <c r="L431" s="157"/>
      <c r="M431" s="157"/>
      <c r="N431" s="157"/>
      <c r="O431" s="157"/>
      <c r="P431" s="98">
        <f t="shared" si="17"/>
        <v>3</v>
      </c>
      <c r="Q431" s="157" t="s">
        <v>471</v>
      </c>
      <c r="R431" s="171"/>
      <c r="U431" s="1"/>
    </row>
    <row r="432" s="131" customFormat="1" customHeight="1" spans="1:21">
      <c r="A432" s="140">
        <f t="shared" si="16"/>
        <v>427</v>
      </c>
      <c r="B432" s="57" t="s">
        <v>759</v>
      </c>
      <c r="C432" s="57" t="s">
        <v>28</v>
      </c>
      <c r="D432" s="160" t="s">
        <v>760</v>
      </c>
      <c r="E432" s="30"/>
      <c r="F432" s="157"/>
      <c r="G432" s="157"/>
      <c r="H432" s="158"/>
      <c r="I432" s="158"/>
      <c r="J432" s="164"/>
      <c r="K432" s="73">
        <v>8</v>
      </c>
      <c r="L432" s="157"/>
      <c r="M432" s="157"/>
      <c r="N432" s="157"/>
      <c r="O432" s="157"/>
      <c r="P432" s="98">
        <f t="shared" si="17"/>
        <v>8</v>
      </c>
      <c r="Q432" s="157" t="s">
        <v>471</v>
      </c>
      <c r="R432" s="171"/>
      <c r="U432" s="1"/>
    </row>
    <row r="433" s="131" customFormat="1" customHeight="1" spans="1:21">
      <c r="A433" s="140">
        <f t="shared" si="16"/>
        <v>428</v>
      </c>
      <c r="B433" s="73" t="s">
        <v>761</v>
      </c>
      <c r="C433" s="57" t="s">
        <v>762</v>
      </c>
      <c r="D433" s="161" t="s">
        <v>763</v>
      </c>
      <c r="E433" s="162"/>
      <c r="F433" s="157"/>
      <c r="G433" s="157"/>
      <c r="H433" s="158"/>
      <c r="I433" s="158"/>
      <c r="J433" s="164"/>
      <c r="K433" s="73">
        <v>6</v>
      </c>
      <c r="L433" s="157"/>
      <c r="M433" s="157"/>
      <c r="N433" s="157"/>
      <c r="O433" s="157"/>
      <c r="P433" s="98">
        <f t="shared" si="17"/>
        <v>6</v>
      </c>
      <c r="Q433" s="157" t="s">
        <v>471</v>
      </c>
      <c r="R433" s="163"/>
      <c r="U433" s="1"/>
    </row>
    <row r="434" s="131" customFormat="1" customHeight="1" spans="1:21">
      <c r="A434" s="140">
        <f t="shared" si="16"/>
        <v>429</v>
      </c>
      <c r="B434" s="57" t="s">
        <v>764</v>
      </c>
      <c r="C434" s="57" t="s">
        <v>21</v>
      </c>
      <c r="D434" s="161" t="s">
        <v>350</v>
      </c>
      <c r="E434" s="162"/>
      <c r="F434" s="157"/>
      <c r="G434" s="157"/>
      <c r="H434" s="158"/>
      <c r="I434" s="158"/>
      <c r="J434" s="164"/>
      <c r="K434" s="73">
        <v>6</v>
      </c>
      <c r="L434" s="157"/>
      <c r="M434" s="157"/>
      <c r="N434" s="157"/>
      <c r="O434" s="157"/>
      <c r="P434" s="98">
        <f t="shared" si="17"/>
        <v>6</v>
      </c>
      <c r="Q434" s="157" t="s">
        <v>471</v>
      </c>
      <c r="R434" s="163"/>
      <c r="U434" s="180"/>
    </row>
    <row r="435" s="131" customFormat="1" customHeight="1" spans="1:21">
      <c r="A435" s="140">
        <f t="shared" si="16"/>
        <v>430</v>
      </c>
      <c r="B435" s="57" t="s">
        <v>765</v>
      </c>
      <c r="C435" s="57" t="s">
        <v>21</v>
      </c>
      <c r="D435" s="161" t="s">
        <v>382</v>
      </c>
      <c r="E435" s="162"/>
      <c r="F435" s="157"/>
      <c r="G435" s="157"/>
      <c r="H435" s="158"/>
      <c r="I435" s="158"/>
      <c r="J435" s="164"/>
      <c r="K435" s="73">
        <v>3</v>
      </c>
      <c r="L435" s="157"/>
      <c r="M435" s="157"/>
      <c r="N435" s="157"/>
      <c r="O435" s="157"/>
      <c r="P435" s="98">
        <f t="shared" si="17"/>
        <v>3</v>
      </c>
      <c r="Q435" s="157" t="s">
        <v>471</v>
      </c>
      <c r="R435" s="163"/>
      <c r="U435" s="180"/>
    </row>
    <row r="436" s="131" customFormat="1" customHeight="1" spans="1:21">
      <c r="A436" s="140">
        <f t="shared" si="16"/>
        <v>431</v>
      </c>
      <c r="B436" s="57" t="s">
        <v>765</v>
      </c>
      <c r="C436" s="57" t="s">
        <v>21</v>
      </c>
      <c r="D436" s="161" t="s">
        <v>766</v>
      </c>
      <c r="E436" s="162"/>
      <c r="F436" s="157"/>
      <c r="G436" s="157"/>
      <c r="H436" s="158"/>
      <c r="I436" s="158"/>
      <c r="J436" s="164"/>
      <c r="K436" s="73">
        <v>2</v>
      </c>
      <c r="L436" s="157"/>
      <c r="M436" s="157"/>
      <c r="N436" s="157"/>
      <c r="O436" s="157"/>
      <c r="P436" s="98">
        <f t="shared" si="17"/>
        <v>2</v>
      </c>
      <c r="Q436" s="157" t="s">
        <v>471</v>
      </c>
      <c r="R436" s="163"/>
      <c r="U436" s="180"/>
    </row>
    <row r="437" s="131" customFormat="1" customHeight="1" spans="1:21">
      <c r="A437" s="140">
        <f t="shared" si="16"/>
        <v>432</v>
      </c>
      <c r="B437" s="57" t="s">
        <v>765</v>
      </c>
      <c r="C437" s="57" t="s">
        <v>21</v>
      </c>
      <c r="D437" s="161" t="s">
        <v>767</v>
      </c>
      <c r="E437" s="162"/>
      <c r="F437" s="157"/>
      <c r="G437" s="157"/>
      <c r="H437" s="158"/>
      <c r="I437" s="158"/>
      <c r="J437" s="164"/>
      <c r="K437" s="73">
        <v>2</v>
      </c>
      <c r="L437" s="157"/>
      <c r="M437" s="157"/>
      <c r="N437" s="157"/>
      <c r="O437" s="157"/>
      <c r="P437" s="98">
        <f t="shared" si="17"/>
        <v>2</v>
      </c>
      <c r="Q437" s="157" t="s">
        <v>471</v>
      </c>
      <c r="R437" s="163"/>
      <c r="U437" s="180"/>
    </row>
    <row r="438" s="131" customFormat="1" customHeight="1" spans="1:21">
      <c r="A438" s="140">
        <f t="shared" si="16"/>
        <v>433</v>
      </c>
      <c r="B438" s="57" t="s">
        <v>768</v>
      </c>
      <c r="C438" s="57" t="s">
        <v>28</v>
      </c>
      <c r="D438" s="161" t="s">
        <v>769</v>
      </c>
      <c r="E438" s="162"/>
      <c r="F438" s="157"/>
      <c r="G438" s="157"/>
      <c r="H438" s="158"/>
      <c r="I438" s="158"/>
      <c r="J438" s="164"/>
      <c r="K438" s="73">
        <v>2</v>
      </c>
      <c r="L438" s="157"/>
      <c r="M438" s="157"/>
      <c r="N438" s="157"/>
      <c r="O438" s="157"/>
      <c r="P438" s="98">
        <f t="shared" si="17"/>
        <v>2</v>
      </c>
      <c r="Q438" s="157" t="s">
        <v>471</v>
      </c>
      <c r="R438" s="163"/>
      <c r="U438" s="180"/>
    </row>
    <row r="439" s="131" customFormat="1" customHeight="1" spans="1:21">
      <c r="A439" s="140">
        <f t="shared" si="16"/>
        <v>434</v>
      </c>
      <c r="B439" s="57" t="s">
        <v>770</v>
      </c>
      <c r="C439" s="57" t="s">
        <v>131</v>
      </c>
      <c r="D439" s="181" t="s">
        <v>771</v>
      </c>
      <c r="E439" s="180"/>
      <c r="F439" s="157"/>
      <c r="G439" s="157"/>
      <c r="H439" s="158"/>
      <c r="I439" s="158"/>
      <c r="J439" s="164"/>
      <c r="K439" s="73">
        <v>1</v>
      </c>
      <c r="L439" s="157"/>
      <c r="M439" s="157"/>
      <c r="N439" s="157"/>
      <c r="O439" s="157"/>
      <c r="P439" s="98">
        <f t="shared" si="17"/>
        <v>1</v>
      </c>
      <c r="Q439" s="157" t="s">
        <v>471</v>
      </c>
      <c r="R439" s="182"/>
      <c r="U439" s="180"/>
    </row>
    <row r="440" s="131" customFormat="1" customHeight="1" spans="1:21">
      <c r="A440" s="140">
        <f t="shared" si="16"/>
        <v>435</v>
      </c>
      <c r="B440" s="57" t="s">
        <v>772</v>
      </c>
      <c r="C440" s="57" t="s">
        <v>21</v>
      </c>
      <c r="D440" s="73" t="s">
        <v>773</v>
      </c>
      <c r="E440" s="165"/>
      <c r="F440" s="157"/>
      <c r="G440" s="157"/>
      <c r="H440" s="158"/>
      <c r="I440" s="158"/>
      <c r="J440" s="164"/>
      <c r="K440" s="73">
        <v>5</v>
      </c>
      <c r="L440" s="157"/>
      <c r="M440" s="157"/>
      <c r="N440" s="157"/>
      <c r="O440" s="157"/>
      <c r="P440" s="98">
        <f t="shared" si="17"/>
        <v>5</v>
      </c>
      <c r="Q440" s="157" t="s">
        <v>471</v>
      </c>
      <c r="R440" s="165"/>
      <c r="U440" s="180"/>
    </row>
    <row r="441" s="131" customFormat="1" customHeight="1" spans="1:21">
      <c r="A441" s="140">
        <f t="shared" si="16"/>
        <v>436</v>
      </c>
      <c r="B441" s="57" t="s">
        <v>774</v>
      </c>
      <c r="C441" s="57" t="s">
        <v>131</v>
      </c>
      <c r="D441" s="73" t="s">
        <v>775</v>
      </c>
      <c r="E441" s="165"/>
      <c r="F441" s="157"/>
      <c r="G441" s="157"/>
      <c r="H441" s="158"/>
      <c r="I441" s="158"/>
      <c r="J441" s="164"/>
      <c r="K441" s="73">
        <v>2</v>
      </c>
      <c r="L441" s="157"/>
      <c r="M441" s="157"/>
      <c r="N441" s="157"/>
      <c r="O441" s="157"/>
      <c r="P441" s="98">
        <f t="shared" si="17"/>
        <v>2</v>
      </c>
      <c r="Q441" s="157" t="s">
        <v>471</v>
      </c>
      <c r="R441" s="165"/>
      <c r="U441" s="180"/>
    </row>
    <row r="442" s="131" customFormat="1" customHeight="1" spans="1:21">
      <c r="A442" s="140">
        <f t="shared" si="16"/>
        <v>437</v>
      </c>
      <c r="B442" s="57" t="s">
        <v>776</v>
      </c>
      <c r="C442" s="57" t="s">
        <v>131</v>
      </c>
      <c r="D442" s="169" t="s">
        <v>481</v>
      </c>
      <c r="E442" s="169"/>
      <c r="F442" s="157"/>
      <c r="G442" s="157"/>
      <c r="H442" s="158"/>
      <c r="I442" s="158"/>
      <c r="J442" s="164"/>
      <c r="K442" s="73">
        <v>2</v>
      </c>
      <c r="L442" s="157"/>
      <c r="M442" s="157"/>
      <c r="N442" s="157"/>
      <c r="O442" s="157"/>
      <c r="P442" s="98">
        <f t="shared" si="17"/>
        <v>2</v>
      </c>
      <c r="Q442" s="157" t="s">
        <v>471</v>
      </c>
      <c r="R442" s="170"/>
      <c r="U442" s="180"/>
    </row>
    <row r="443" s="131" customFormat="1" customHeight="1" spans="1:21">
      <c r="A443" s="140">
        <f t="shared" si="16"/>
        <v>438</v>
      </c>
      <c r="B443" s="57" t="s">
        <v>777</v>
      </c>
      <c r="C443" s="57" t="s">
        <v>131</v>
      </c>
      <c r="D443" s="161" t="s">
        <v>778</v>
      </c>
      <c r="E443" s="172"/>
      <c r="F443" s="157"/>
      <c r="G443" s="157"/>
      <c r="H443" s="158"/>
      <c r="I443" s="158"/>
      <c r="J443" s="164"/>
      <c r="K443" s="73">
        <v>1</v>
      </c>
      <c r="L443" s="157"/>
      <c r="M443" s="157"/>
      <c r="N443" s="157"/>
      <c r="O443" s="157"/>
      <c r="P443" s="98">
        <f t="shared" si="17"/>
        <v>1</v>
      </c>
      <c r="Q443" s="157" t="s">
        <v>471</v>
      </c>
      <c r="R443" s="173"/>
      <c r="U443" s="183"/>
    </row>
    <row r="444" s="131" customFormat="1" customHeight="1" spans="1:21">
      <c r="A444" s="140">
        <f t="shared" si="16"/>
        <v>439</v>
      </c>
      <c r="B444" s="73" t="s">
        <v>779</v>
      </c>
      <c r="C444" s="57" t="s">
        <v>131</v>
      </c>
      <c r="D444" s="57" t="s">
        <v>780</v>
      </c>
      <c r="E444" s="165"/>
      <c r="F444" s="157"/>
      <c r="G444" s="157"/>
      <c r="H444" s="158"/>
      <c r="I444" s="158"/>
      <c r="J444" s="164"/>
      <c r="K444" s="73">
        <v>1</v>
      </c>
      <c r="L444" s="157"/>
      <c r="M444" s="157"/>
      <c r="N444" s="157"/>
      <c r="O444" s="157"/>
      <c r="P444" s="98">
        <f t="shared" si="17"/>
        <v>1</v>
      </c>
      <c r="Q444" s="157" t="s">
        <v>471</v>
      </c>
      <c r="R444" s="165"/>
      <c r="U444" s="183"/>
    </row>
    <row r="445" s="131" customFormat="1" customHeight="1" spans="1:21">
      <c r="A445" s="140">
        <f t="shared" si="16"/>
        <v>440</v>
      </c>
      <c r="B445" s="57" t="s">
        <v>781</v>
      </c>
      <c r="C445" s="57" t="s">
        <v>568</v>
      </c>
      <c r="D445" s="161" t="s">
        <v>782</v>
      </c>
      <c r="E445" s="162"/>
      <c r="F445" s="157"/>
      <c r="G445" s="157"/>
      <c r="H445" s="158"/>
      <c r="I445" s="158"/>
      <c r="J445" s="164"/>
      <c r="K445" s="73">
        <v>10</v>
      </c>
      <c r="L445" s="157"/>
      <c r="M445" s="157"/>
      <c r="N445" s="157"/>
      <c r="O445" s="157"/>
      <c r="P445" s="98">
        <f t="shared" si="17"/>
        <v>10</v>
      </c>
      <c r="Q445" s="157" t="s">
        <v>471</v>
      </c>
      <c r="R445" s="163"/>
      <c r="U445" s="183"/>
    </row>
    <row r="446" s="131" customFormat="1" customHeight="1" spans="1:21">
      <c r="A446" s="140">
        <f t="shared" si="16"/>
        <v>441</v>
      </c>
      <c r="B446" s="57" t="s">
        <v>783</v>
      </c>
      <c r="C446" s="57" t="s">
        <v>21</v>
      </c>
      <c r="D446" s="161" t="s">
        <v>578</v>
      </c>
      <c r="E446" s="162"/>
      <c r="F446" s="157"/>
      <c r="G446" s="157"/>
      <c r="H446" s="158"/>
      <c r="I446" s="158"/>
      <c r="J446" s="164"/>
      <c r="K446" s="73">
        <v>7</v>
      </c>
      <c r="L446" s="157"/>
      <c r="M446" s="157"/>
      <c r="N446" s="157"/>
      <c r="O446" s="157"/>
      <c r="P446" s="98">
        <f t="shared" si="17"/>
        <v>7</v>
      </c>
      <c r="Q446" s="157" t="s">
        <v>471</v>
      </c>
      <c r="R446" s="163"/>
      <c r="U446" s="180"/>
    </row>
    <row r="447" s="131" customFormat="1" customHeight="1" spans="1:21">
      <c r="A447" s="140">
        <f t="shared" si="16"/>
        <v>442</v>
      </c>
      <c r="B447" s="57" t="s">
        <v>784</v>
      </c>
      <c r="C447" s="57" t="s">
        <v>28</v>
      </c>
      <c r="D447" s="161" t="s">
        <v>785</v>
      </c>
      <c r="E447" s="162"/>
      <c r="F447" s="157"/>
      <c r="G447" s="157"/>
      <c r="H447" s="158"/>
      <c r="I447" s="158"/>
      <c r="J447" s="164"/>
      <c r="K447" s="73">
        <v>2</v>
      </c>
      <c r="L447" s="157"/>
      <c r="M447" s="157"/>
      <c r="N447" s="157"/>
      <c r="O447" s="157"/>
      <c r="P447" s="98">
        <f t="shared" si="17"/>
        <v>2</v>
      </c>
      <c r="Q447" s="157" t="s">
        <v>471</v>
      </c>
      <c r="R447" s="163"/>
      <c r="U447" s="183"/>
    </row>
    <row r="448" s="131" customFormat="1" customHeight="1" spans="1:21">
      <c r="A448" s="140">
        <f t="shared" si="16"/>
        <v>443</v>
      </c>
      <c r="B448" s="57" t="s">
        <v>786</v>
      </c>
      <c r="C448" s="57" t="s">
        <v>28</v>
      </c>
      <c r="D448" s="161" t="s">
        <v>787</v>
      </c>
      <c r="E448" s="172"/>
      <c r="F448" s="157"/>
      <c r="G448" s="157"/>
      <c r="H448" s="158"/>
      <c r="I448" s="158"/>
      <c r="J448" s="164"/>
      <c r="K448" s="73">
        <v>2</v>
      </c>
      <c r="L448" s="157"/>
      <c r="M448" s="157"/>
      <c r="N448" s="157"/>
      <c r="O448" s="157"/>
      <c r="P448" s="98">
        <f t="shared" si="17"/>
        <v>2</v>
      </c>
      <c r="Q448" s="157" t="s">
        <v>471</v>
      </c>
      <c r="R448" s="173"/>
      <c r="U448" s="1"/>
    </row>
    <row r="449" s="131" customFormat="1" customHeight="1" spans="1:21">
      <c r="A449" s="140">
        <f t="shared" si="16"/>
        <v>444</v>
      </c>
      <c r="B449" s="57" t="s">
        <v>788</v>
      </c>
      <c r="C449" s="57" t="s">
        <v>21</v>
      </c>
      <c r="D449" s="161" t="s">
        <v>358</v>
      </c>
      <c r="E449" s="162"/>
      <c r="F449" s="157"/>
      <c r="G449" s="157"/>
      <c r="H449" s="158"/>
      <c r="I449" s="158"/>
      <c r="J449" s="164"/>
      <c r="K449" s="73">
        <v>2</v>
      </c>
      <c r="L449" s="157"/>
      <c r="M449" s="157"/>
      <c r="N449" s="157"/>
      <c r="O449" s="157"/>
      <c r="P449" s="98">
        <f t="shared" si="17"/>
        <v>2</v>
      </c>
      <c r="Q449" s="157" t="s">
        <v>471</v>
      </c>
      <c r="R449" s="163"/>
      <c r="U449" s="1"/>
    </row>
    <row r="450" s="131" customFormat="1" customHeight="1" spans="1:21">
      <c r="A450" s="140">
        <f t="shared" si="16"/>
        <v>445</v>
      </c>
      <c r="B450" s="57" t="s">
        <v>789</v>
      </c>
      <c r="C450" s="57" t="s">
        <v>28</v>
      </c>
      <c r="D450" s="161" t="s">
        <v>790</v>
      </c>
      <c r="E450" s="162"/>
      <c r="F450" s="157"/>
      <c r="G450" s="157"/>
      <c r="H450" s="158"/>
      <c r="I450" s="158"/>
      <c r="J450" s="164"/>
      <c r="K450" s="73">
        <v>4</v>
      </c>
      <c r="L450" s="157"/>
      <c r="M450" s="157"/>
      <c r="N450" s="157"/>
      <c r="O450" s="157"/>
      <c r="P450" s="98">
        <f t="shared" si="17"/>
        <v>4</v>
      </c>
      <c r="Q450" s="157" t="s">
        <v>471</v>
      </c>
      <c r="R450" s="163"/>
      <c r="U450" s="1"/>
    </row>
    <row r="451" s="131" customFormat="1" customHeight="1" spans="1:21">
      <c r="A451" s="140">
        <f t="shared" si="16"/>
        <v>446</v>
      </c>
      <c r="B451" s="57" t="s">
        <v>791</v>
      </c>
      <c r="C451" s="57" t="s">
        <v>497</v>
      </c>
      <c r="D451" s="161" t="s">
        <v>339</v>
      </c>
      <c r="E451" s="162"/>
      <c r="F451" s="157"/>
      <c r="G451" s="157"/>
      <c r="H451" s="158"/>
      <c r="I451" s="158"/>
      <c r="J451" s="164"/>
      <c r="K451" s="73">
        <v>3</v>
      </c>
      <c r="L451" s="157"/>
      <c r="M451" s="157"/>
      <c r="N451" s="157"/>
      <c r="O451" s="157"/>
      <c r="P451" s="98">
        <f t="shared" si="17"/>
        <v>3</v>
      </c>
      <c r="Q451" s="157" t="s">
        <v>471</v>
      </c>
      <c r="R451" s="163"/>
      <c r="U451" s="1"/>
    </row>
    <row r="452" s="131" customFormat="1" customHeight="1" spans="1:21">
      <c r="A452" s="140">
        <f t="shared" si="16"/>
        <v>447</v>
      </c>
      <c r="B452" s="57" t="s">
        <v>792</v>
      </c>
      <c r="C452" s="57" t="s">
        <v>131</v>
      </c>
      <c r="D452" s="161" t="s">
        <v>793</v>
      </c>
      <c r="E452" s="162"/>
      <c r="F452" s="157"/>
      <c r="G452" s="157"/>
      <c r="H452" s="158"/>
      <c r="I452" s="158"/>
      <c r="J452" s="164"/>
      <c r="K452" s="73">
        <v>2</v>
      </c>
      <c r="L452" s="157"/>
      <c r="M452" s="157"/>
      <c r="N452" s="157"/>
      <c r="O452" s="157"/>
      <c r="P452" s="98">
        <f t="shared" si="17"/>
        <v>2</v>
      </c>
      <c r="Q452" s="157" t="s">
        <v>471</v>
      </c>
      <c r="R452" s="163"/>
      <c r="U452" s="1"/>
    </row>
    <row r="453" s="131" customFormat="1" customHeight="1" spans="1:21">
      <c r="A453" s="140">
        <f t="shared" si="16"/>
        <v>448</v>
      </c>
      <c r="B453" s="57" t="s">
        <v>794</v>
      </c>
      <c r="C453" s="57" t="s">
        <v>762</v>
      </c>
      <c r="D453" s="161" t="s">
        <v>795</v>
      </c>
      <c r="E453" s="162"/>
      <c r="F453" s="157"/>
      <c r="G453" s="157"/>
      <c r="H453" s="158"/>
      <c r="I453" s="158"/>
      <c r="J453" s="164"/>
      <c r="K453" s="73">
        <v>1</v>
      </c>
      <c r="L453" s="157"/>
      <c r="M453" s="157"/>
      <c r="N453" s="157"/>
      <c r="O453" s="157"/>
      <c r="P453" s="98">
        <f t="shared" si="17"/>
        <v>1</v>
      </c>
      <c r="Q453" s="157" t="s">
        <v>471</v>
      </c>
      <c r="R453" s="163"/>
      <c r="U453" s="1"/>
    </row>
    <row r="454" s="131" customFormat="1" customHeight="1" spans="1:21">
      <c r="A454" s="140">
        <f t="shared" si="16"/>
        <v>449</v>
      </c>
      <c r="B454" s="57" t="s">
        <v>796</v>
      </c>
      <c r="C454" s="57" t="s">
        <v>497</v>
      </c>
      <c r="D454" s="161" t="s">
        <v>797</v>
      </c>
      <c r="E454" s="162"/>
      <c r="F454" s="157"/>
      <c r="G454" s="157"/>
      <c r="H454" s="158"/>
      <c r="I454" s="158"/>
      <c r="J454" s="164"/>
      <c r="K454" s="73">
        <v>1</v>
      </c>
      <c r="L454" s="157"/>
      <c r="M454" s="157"/>
      <c r="N454" s="157"/>
      <c r="O454" s="157"/>
      <c r="P454" s="98">
        <f t="shared" si="17"/>
        <v>1</v>
      </c>
      <c r="Q454" s="157" t="s">
        <v>471</v>
      </c>
      <c r="R454" s="163"/>
      <c r="U454" s="1"/>
    </row>
    <row r="455" s="131" customFormat="1" customHeight="1" spans="1:21">
      <c r="A455" s="140">
        <f t="shared" si="16"/>
        <v>450</v>
      </c>
      <c r="B455" s="57" t="s">
        <v>798</v>
      </c>
      <c r="C455" s="57" t="s">
        <v>28</v>
      </c>
      <c r="D455" s="161" t="s">
        <v>799</v>
      </c>
      <c r="E455" s="162"/>
      <c r="F455" s="157"/>
      <c r="G455" s="157"/>
      <c r="H455" s="158"/>
      <c r="I455" s="158"/>
      <c r="J455" s="164"/>
      <c r="K455" s="73">
        <v>6</v>
      </c>
      <c r="L455" s="157"/>
      <c r="M455" s="157"/>
      <c r="N455" s="157"/>
      <c r="O455" s="157"/>
      <c r="P455" s="98">
        <f t="shared" si="17"/>
        <v>6</v>
      </c>
      <c r="Q455" s="157" t="s">
        <v>471</v>
      </c>
      <c r="R455" s="163"/>
      <c r="U455" s="1"/>
    </row>
    <row r="456" s="131" customFormat="1" customHeight="1" spans="1:21">
      <c r="A456" s="140">
        <f t="shared" si="16"/>
        <v>451</v>
      </c>
      <c r="B456" s="57" t="s">
        <v>800</v>
      </c>
      <c r="C456" s="57" t="s">
        <v>131</v>
      </c>
      <c r="D456" s="160"/>
      <c r="E456" s="30"/>
      <c r="F456" s="157"/>
      <c r="G456" s="157"/>
      <c r="H456" s="158"/>
      <c r="I456" s="158"/>
      <c r="J456" s="164"/>
      <c r="K456" s="73">
        <v>4</v>
      </c>
      <c r="L456" s="157"/>
      <c r="M456" s="157"/>
      <c r="N456" s="157"/>
      <c r="O456" s="157"/>
      <c r="P456" s="98">
        <f t="shared" si="17"/>
        <v>4</v>
      </c>
      <c r="Q456" s="157" t="s">
        <v>471</v>
      </c>
      <c r="R456" s="184"/>
      <c r="U456" s="1"/>
    </row>
    <row r="457" s="131" customFormat="1" customHeight="1" spans="1:21">
      <c r="A457" s="140">
        <f t="shared" si="16"/>
        <v>452</v>
      </c>
      <c r="B457" s="57" t="s">
        <v>801</v>
      </c>
      <c r="C457" s="57" t="s">
        <v>28</v>
      </c>
      <c r="D457" s="161" t="s">
        <v>767</v>
      </c>
      <c r="E457" s="162"/>
      <c r="F457" s="157"/>
      <c r="G457" s="157"/>
      <c r="H457" s="158"/>
      <c r="I457" s="158"/>
      <c r="J457" s="164"/>
      <c r="K457" s="73">
        <v>12</v>
      </c>
      <c r="L457" s="157"/>
      <c r="M457" s="157"/>
      <c r="N457" s="157"/>
      <c r="O457" s="157"/>
      <c r="P457" s="98">
        <f t="shared" si="17"/>
        <v>12</v>
      </c>
      <c r="Q457" s="157" t="s">
        <v>471</v>
      </c>
      <c r="R457" s="163"/>
      <c r="U457" s="1"/>
    </row>
    <row r="458" s="131" customFormat="1" customHeight="1" spans="1:21">
      <c r="A458" s="140">
        <f t="shared" ref="A458:A521" si="18">ROW()-5</f>
        <v>453</v>
      </c>
      <c r="B458" s="57" t="s">
        <v>802</v>
      </c>
      <c r="C458" s="57" t="s">
        <v>28</v>
      </c>
      <c r="D458" s="73" t="s">
        <v>803</v>
      </c>
      <c r="E458" s="165"/>
      <c r="F458" s="157"/>
      <c r="G458" s="157"/>
      <c r="H458" s="158"/>
      <c r="I458" s="158"/>
      <c r="J458" s="164"/>
      <c r="K458" s="73">
        <v>4</v>
      </c>
      <c r="L458" s="157"/>
      <c r="M458" s="157"/>
      <c r="N458" s="157"/>
      <c r="O458" s="157"/>
      <c r="P458" s="98">
        <f t="shared" si="17"/>
        <v>4</v>
      </c>
      <c r="Q458" s="157" t="s">
        <v>471</v>
      </c>
      <c r="R458" s="165"/>
      <c r="U458" s="1"/>
    </row>
    <row r="459" s="131" customFormat="1" customHeight="1" spans="1:21">
      <c r="A459" s="140">
        <f t="shared" si="18"/>
        <v>454</v>
      </c>
      <c r="B459" s="57" t="s">
        <v>804</v>
      </c>
      <c r="C459" s="57" t="s">
        <v>28</v>
      </c>
      <c r="D459" s="57" t="s">
        <v>805</v>
      </c>
      <c r="E459" s="165"/>
      <c r="F459" s="157"/>
      <c r="G459" s="157"/>
      <c r="H459" s="158"/>
      <c r="I459" s="158"/>
      <c r="J459" s="164"/>
      <c r="K459" s="73">
        <v>2</v>
      </c>
      <c r="L459" s="157"/>
      <c r="M459" s="157"/>
      <c r="N459" s="157"/>
      <c r="O459" s="157"/>
      <c r="P459" s="98">
        <f t="shared" si="17"/>
        <v>2</v>
      </c>
      <c r="Q459" s="157" t="s">
        <v>471</v>
      </c>
      <c r="R459" s="165"/>
      <c r="U459" s="1"/>
    </row>
    <row r="460" s="131" customFormat="1" customHeight="1" spans="1:21">
      <c r="A460" s="140">
        <f t="shared" si="18"/>
        <v>455</v>
      </c>
      <c r="B460" s="57" t="s">
        <v>806</v>
      </c>
      <c r="C460" s="57" t="s">
        <v>21</v>
      </c>
      <c r="D460" s="161" t="s">
        <v>807</v>
      </c>
      <c r="E460" s="162"/>
      <c r="F460" s="157"/>
      <c r="G460" s="157"/>
      <c r="H460" s="158"/>
      <c r="I460" s="158"/>
      <c r="J460" s="164"/>
      <c r="K460" s="73">
        <v>3</v>
      </c>
      <c r="L460" s="157"/>
      <c r="M460" s="157"/>
      <c r="N460" s="157"/>
      <c r="O460" s="157"/>
      <c r="P460" s="98">
        <f t="shared" si="17"/>
        <v>3</v>
      </c>
      <c r="Q460" s="157" t="s">
        <v>471</v>
      </c>
      <c r="R460" s="163"/>
      <c r="U460" s="1"/>
    </row>
    <row r="461" s="131" customFormat="1" customHeight="1" spans="1:21">
      <c r="A461" s="140">
        <f t="shared" si="18"/>
        <v>456</v>
      </c>
      <c r="B461" s="57" t="s">
        <v>808</v>
      </c>
      <c r="C461" s="57" t="s">
        <v>28</v>
      </c>
      <c r="D461" s="161" t="s">
        <v>809</v>
      </c>
      <c r="E461" s="162"/>
      <c r="F461" s="157"/>
      <c r="G461" s="157"/>
      <c r="H461" s="158"/>
      <c r="I461" s="158"/>
      <c r="J461" s="164"/>
      <c r="K461" s="73">
        <v>8</v>
      </c>
      <c r="L461" s="157"/>
      <c r="M461" s="157"/>
      <c r="N461" s="157"/>
      <c r="O461" s="157"/>
      <c r="P461" s="98">
        <f t="shared" si="17"/>
        <v>8</v>
      </c>
      <c r="Q461" s="157" t="s">
        <v>471</v>
      </c>
      <c r="R461" s="163"/>
      <c r="U461" s="1"/>
    </row>
    <row r="462" s="131" customFormat="1" customHeight="1" spans="1:21">
      <c r="A462" s="140">
        <f t="shared" si="18"/>
        <v>457</v>
      </c>
      <c r="B462" s="57" t="s">
        <v>810</v>
      </c>
      <c r="C462" s="57" t="s">
        <v>21</v>
      </c>
      <c r="D462" s="161" t="s">
        <v>811</v>
      </c>
      <c r="E462" s="162"/>
      <c r="F462" s="157"/>
      <c r="G462" s="157"/>
      <c r="H462" s="158"/>
      <c r="I462" s="158"/>
      <c r="J462" s="164"/>
      <c r="K462" s="73">
        <v>2</v>
      </c>
      <c r="L462" s="157"/>
      <c r="M462" s="157"/>
      <c r="N462" s="157"/>
      <c r="O462" s="157"/>
      <c r="P462" s="98">
        <f t="shared" si="17"/>
        <v>2</v>
      </c>
      <c r="Q462" s="157" t="s">
        <v>471</v>
      </c>
      <c r="R462" s="163"/>
      <c r="U462" s="1"/>
    </row>
    <row r="463" s="131" customFormat="1" customHeight="1" spans="1:21">
      <c r="A463" s="140">
        <f t="shared" si="18"/>
        <v>458</v>
      </c>
      <c r="B463" s="57" t="s">
        <v>812</v>
      </c>
      <c r="C463" s="57" t="s">
        <v>21</v>
      </c>
      <c r="D463" s="161" t="s">
        <v>813</v>
      </c>
      <c r="E463" s="162"/>
      <c r="F463" s="157"/>
      <c r="G463" s="157"/>
      <c r="H463" s="158"/>
      <c r="I463" s="158"/>
      <c r="J463" s="164"/>
      <c r="K463" s="73">
        <v>50</v>
      </c>
      <c r="L463" s="157"/>
      <c r="M463" s="157"/>
      <c r="N463" s="157"/>
      <c r="O463" s="157"/>
      <c r="P463" s="98">
        <f t="shared" si="17"/>
        <v>50</v>
      </c>
      <c r="Q463" s="157" t="s">
        <v>471</v>
      </c>
      <c r="R463" s="163"/>
      <c r="U463" s="1"/>
    </row>
    <row r="464" s="131" customFormat="1" customHeight="1" spans="1:21">
      <c r="A464" s="140">
        <f t="shared" si="18"/>
        <v>459</v>
      </c>
      <c r="B464" s="57" t="s">
        <v>814</v>
      </c>
      <c r="C464" s="57" t="s">
        <v>21</v>
      </c>
      <c r="D464" s="161" t="s">
        <v>350</v>
      </c>
      <c r="E464" s="162"/>
      <c r="F464" s="157"/>
      <c r="G464" s="157"/>
      <c r="H464" s="158"/>
      <c r="I464" s="158"/>
      <c r="J464" s="164"/>
      <c r="K464" s="73">
        <v>60</v>
      </c>
      <c r="L464" s="157"/>
      <c r="M464" s="157"/>
      <c r="N464" s="157"/>
      <c r="O464" s="157"/>
      <c r="P464" s="98">
        <f t="shared" si="17"/>
        <v>60</v>
      </c>
      <c r="Q464" s="157" t="s">
        <v>471</v>
      </c>
      <c r="R464" s="163"/>
      <c r="U464" s="1"/>
    </row>
    <row r="465" s="131" customFormat="1" customHeight="1" spans="1:21">
      <c r="A465" s="140">
        <f t="shared" si="18"/>
        <v>460</v>
      </c>
      <c r="B465" s="57" t="s">
        <v>815</v>
      </c>
      <c r="C465" s="57" t="s">
        <v>21</v>
      </c>
      <c r="D465" s="161" t="s">
        <v>767</v>
      </c>
      <c r="E465" s="162"/>
      <c r="F465" s="157"/>
      <c r="G465" s="157"/>
      <c r="H465" s="158"/>
      <c r="I465" s="158"/>
      <c r="J465" s="164"/>
      <c r="K465" s="73">
        <v>10</v>
      </c>
      <c r="L465" s="157"/>
      <c r="M465" s="157"/>
      <c r="N465" s="157"/>
      <c r="O465" s="157"/>
      <c r="P465" s="98">
        <f t="shared" si="17"/>
        <v>10</v>
      </c>
      <c r="Q465" s="157" t="s">
        <v>471</v>
      </c>
      <c r="R465" s="163"/>
      <c r="U465" s="1"/>
    </row>
    <row r="466" s="131" customFormat="1" customHeight="1" spans="1:21">
      <c r="A466" s="140">
        <f t="shared" si="18"/>
        <v>461</v>
      </c>
      <c r="B466" s="57" t="s">
        <v>577</v>
      </c>
      <c r="C466" s="57" t="s">
        <v>28</v>
      </c>
      <c r="D466" s="73" t="s">
        <v>816</v>
      </c>
      <c r="E466" s="165"/>
      <c r="F466" s="157"/>
      <c r="G466" s="157"/>
      <c r="H466" s="158"/>
      <c r="I466" s="158"/>
      <c r="J466" s="164"/>
      <c r="K466" s="73">
        <v>8</v>
      </c>
      <c r="L466" s="157"/>
      <c r="M466" s="157"/>
      <c r="N466" s="157"/>
      <c r="O466" s="157"/>
      <c r="P466" s="98">
        <f t="shared" si="17"/>
        <v>8</v>
      </c>
      <c r="Q466" s="157" t="s">
        <v>471</v>
      </c>
      <c r="R466" s="165"/>
      <c r="U466" s="1"/>
    </row>
    <row r="467" s="131" customFormat="1" customHeight="1" spans="1:21">
      <c r="A467" s="140">
        <f t="shared" si="18"/>
        <v>462</v>
      </c>
      <c r="B467" s="57" t="s">
        <v>817</v>
      </c>
      <c r="C467" s="57" t="s">
        <v>21</v>
      </c>
      <c r="D467" s="161" t="s">
        <v>818</v>
      </c>
      <c r="E467" s="162"/>
      <c r="F467" s="157"/>
      <c r="G467" s="157"/>
      <c r="H467" s="158"/>
      <c r="I467" s="158"/>
      <c r="J467" s="164"/>
      <c r="K467" s="73">
        <v>15</v>
      </c>
      <c r="L467" s="157"/>
      <c r="M467" s="157"/>
      <c r="N467" s="157"/>
      <c r="O467" s="157"/>
      <c r="P467" s="98">
        <f t="shared" si="17"/>
        <v>15</v>
      </c>
      <c r="Q467" s="157" t="s">
        <v>471</v>
      </c>
      <c r="R467" s="163"/>
      <c r="U467" s="1"/>
    </row>
    <row r="468" s="131" customFormat="1" customHeight="1" spans="1:21">
      <c r="A468" s="140">
        <f t="shared" si="18"/>
        <v>463</v>
      </c>
      <c r="B468" s="57" t="s">
        <v>819</v>
      </c>
      <c r="C468" s="57" t="s">
        <v>21</v>
      </c>
      <c r="D468" s="161" t="s">
        <v>793</v>
      </c>
      <c r="E468" s="162"/>
      <c r="F468" s="157"/>
      <c r="G468" s="157"/>
      <c r="H468" s="158"/>
      <c r="I468" s="158"/>
      <c r="J468" s="164"/>
      <c r="K468" s="73">
        <v>8</v>
      </c>
      <c r="L468" s="157"/>
      <c r="M468" s="157"/>
      <c r="N468" s="157"/>
      <c r="O468" s="157"/>
      <c r="P468" s="98">
        <f t="shared" si="17"/>
        <v>8</v>
      </c>
      <c r="Q468" s="157" t="s">
        <v>471</v>
      </c>
      <c r="R468" s="163"/>
      <c r="U468" s="1"/>
    </row>
    <row r="469" s="131" customFormat="1" customHeight="1" spans="1:21">
      <c r="A469" s="140">
        <f t="shared" si="18"/>
        <v>464</v>
      </c>
      <c r="B469" s="57" t="s">
        <v>820</v>
      </c>
      <c r="C469" s="57" t="s">
        <v>28</v>
      </c>
      <c r="D469" s="161" t="s">
        <v>821</v>
      </c>
      <c r="E469" s="162"/>
      <c r="F469" s="157"/>
      <c r="G469" s="157"/>
      <c r="H469" s="158"/>
      <c r="I469" s="158"/>
      <c r="J469" s="164"/>
      <c r="K469" s="73">
        <v>10</v>
      </c>
      <c r="L469" s="157"/>
      <c r="M469" s="157"/>
      <c r="N469" s="157"/>
      <c r="O469" s="157"/>
      <c r="P469" s="98">
        <f t="shared" si="17"/>
        <v>10</v>
      </c>
      <c r="Q469" s="157" t="s">
        <v>471</v>
      </c>
      <c r="R469" s="163"/>
      <c r="U469" s="1"/>
    </row>
    <row r="470" s="131" customFormat="1" customHeight="1" spans="1:21">
      <c r="A470" s="140">
        <f t="shared" si="18"/>
        <v>465</v>
      </c>
      <c r="B470" s="57" t="s">
        <v>116</v>
      </c>
      <c r="C470" s="57" t="s">
        <v>21</v>
      </c>
      <c r="D470" s="161" t="s">
        <v>822</v>
      </c>
      <c r="E470" s="162"/>
      <c r="F470" s="157"/>
      <c r="G470" s="157"/>
      <c r="H470" s="158"/>
      <c r="I470" s="158"/>
      <c r="J470" s="164"/>
      <c r="K470" s="73">
        <v>8</v>
      </c>
      <c r="L470" s="157"/>
      <c r="M470" s="157"/>
      <c r="N470" s="157"/>
      <c r="O470" s="157"/>
      <c r="P470" s="98">
        <f t="shared" si="17"/>
        <v>8</v>
      </c>
      <c r="Q470" s="157" t="s">
        <v>471</v>
      </c>
      <c r="R470" s="163"/>
      <c r="U470" s="1"/>
    </row>
    <row r="471" s="131" customFormat="1" customHeight="1" spans="1:21">
      <c r="A471" s="140">
        <f t="shared" si="18"/>
        <v>466</v>
      </c>
      <c r="B471" s="57" t="s">
        <v>823</v>
      </c>
      <c r="C471" s="57" t="s">
        <v>28</v>
      </c>
      <c r="D471" s="161" t="s">
        <v>824</v>
      </c>
      <c r="E471" s="162"/>
      <c r="F471" s="157"/>
      <c r="G471" s="157"/>
      <c r="H471" s="158"/>
      <c r="I471" s="158"/>
      <c r="J471" s="164"/>
      <c r="K471" s="73">
        <v>36</v>
      </c>
      <c r="L471" s="157"/>
      <c r="M471" s="157"/>
      <c r="N471" s="157"/>
      <c r="O471" s="157"/>
      <c r="P471" s="98">
        <f t="shared" si="17"/>
        <v>36</v>
      </c>
      <c r="Q471" s="157" t="s">
        <v>471</v>
      </c>
      <c r="R471" s="163"/>
      <c r="U471" s="1"/>
    </row>
    <row r="472" s="131" customFormat="1" customHeight="1" spans="1:21">
      <c r="A472" s="140">
        <f t="shared" si="18"/>
        <v>467</v>
      </c>
      <c r="B472" s="73" t="s">
        <v>825</v>
      </c>
      <c r="C472" s="57" t="s">
        <v>21</v>
      </c>
      <c r="D472" s="161" t="s">
        <v>826</v>
      </c>
      <c r="E472" s="162"/>
      <c r="F472" s="157"/>
      <c r="G472" s="157"/>
      <c r="H472" s="158"/>
      <c r="I472" s="158"/>
      <c r="J472" s="164"/>
      <c r="K472" s="73">
        <v>85</v>
      </c>
      <c r="L472" s="157"/>
      <c r="M472" s="157"/>
      <c r="N472" s="157"/>
      <c r="O472" s="157"/>
      <c r="P472" s="98">
        <f t="shared" si="17"/>
        <v>85</v>
      </c>
      <c r="Q472" s="157" t="s">
        <v>471</v>
      </c>
      <c r="R472" s="163"/>
      <c r="U472" s="1"/>
    </row>
    <row r="473" s="131" customFormat="1" customHeight="1" spans="1:21">
      <c r="A473" s="140">
        <f t="shared" si="18"/>
        <v>468</v>
      </c>
      <c r="B473" s="57" t="s">
        <v>827</v>
      </c>
      <c r="C473" s="57" t="s">
        <v>21</v>
      </c>
      <c r="D473" s="161" t="s">
        <v>396</v>
      </c>
      <c r="E473" s="162"/>
      <c r="F473" s="157"/>
      <c r="G473" s="157"/>
      <c r="H473" s="158"/>
      <c r="I473" s="158"/>
      <c r="J473" s="164"/>
      <c r="K473" s="73">
        <v>6</v>
      </c>
      <c r="L473" s="157"/>
      <c r="M473" s="157"/>
      <c r="N473" s="157"/>
      <c r="O473" s="157"/>
      <c r="P473" s="98">
        <f t="shared" si="17"/>
        <v>6</v>
      </c>
      <c r="Q473" s="157" t="s">
        <v>471</v>
      </c>
      <c r="R473" s="163"/>
      <c r="U473" s="1"/>
    </row>
    <row r="474" s="131" customFormat="1" customHeight="1" spans="1:21">
      <c r="A474" s="140">
        <f t="shared" si="18"/>
        <v>469</v>
      </c>
      <c r="B474" s="57" t="s">
        <v>828</v>
      </c>
      <c r="C474" s="57" t="s">
        <v>21</v>
      </c>
      <c r="D474" s="161" t="s">
        <v>346</v>
      </c>
      <c r="E474" s="162"/>
      <c r="F474" s="157"/>
      <c r="G474" s="157"/>
      <c r="H474" s="158"/>
      <c r="I474" s="158"/>
      <c r="J474" s="164"/>
      <c r="K474" s="73">
        <v>6</v>
      </c>
      <c r="L474" s="157"/>
      <c r="M474" s="157"/>
      <c r="N474" s="157"/>
      <c r="O474" s="157"/>
      <c r="P474" s="98">
        <f t="shared" si="17"/>
        <v>6</v>
      </c>
      <c r="Q474" s="157" t="s">
        <v>471</v>
      </c>
      <c r="R474" s="163"/>
      <c r="U474" s="1"/>
    </row>
    <row r="475" s="131" customFormat="1" customHeight="1" spans="1:21">
      <c r="A475" s="140">
        <f t="shared" si="18"/>
        <v>470</v>
      </c>
      <c r="B475" s="57" t="s">
        <v>829</v>
      </c>
      <c r="C475" s="57" t="s">
        <v>21</v>
      </c>
      <c r="D475" s="161" t="s">
        <v>830</v>
      </c>
      <c r="E475" s="162"/>
      <c r="F475" s="157"/>
      <c r="G475" s="157"/>
      <c r="H475" s="158"/>
      <c r="I475" s="158"/>
      <c r="J475" s="164"/>
      <c r="K475" s="73">
        <v>4</v>
      </c>
      <c r="L475" s="157"/>
      <c r="M475" s="157"/>
      <c r="N475" s="157"/>
      <c r="O475" s="157"/>
      <c r="P475" s="98">
        <f t="shared" ref="P475:P538" si="19">SUM(F475:O475)</f>
        <v>4</v>
      </c>
      <c r="Q475" s="157" t="s">
        <v>471</v>
      </c>
      <c r="R475" s="163"/>
      <c r="U475" s="1"/>
    </row>
    <row r="476" s="131" customFormat="1" customHeight="1" spans="1:21">
      <c r="A476" s="140">
        <f t="shared" si="18"/>
        <v>471</v>
      </c>
      <c r="B476" s="57" t="s">
        <v>831</v>
      </c>
      <c r="C476" s="57" t="s">
        <v>28</v>
      </c>
      <c r="D476" s="161" t="s">
        <v>824</v>
      </c>
      <c r="E476" s="162"/>
      <c r="F476" s="157"/>
      <c r="G476" s="157"/>
      <c r="H476" s="158"/>
      <c r="I476" s="158"/>
      <c r="J476" s="164"/>
      <c r="K476" s="73">
        <v>6</v>
      </c>
      <c r="L476" s="157"/>
      <c r="M476" s="157"/>
      <c r="N476" s="157"/>
      <c r="O476" s="157"/>
      <c r="P476" s="98">
        <f t="shared" si="19"/>
        <v>6</v>
      </c>
      <c r="Q476" s="157" t="s">
        <v>471</v>
      </c>
      <c r="R476" s="163"/>
      <c r="U476" s="1"/>
    </row>
    <row r="477" s="131" customFormat="1" customHeight="1" spans="1:21">
      <c r="A477" s="140">
        <f t="shared" si="18"/>
        <v>472</v>
      </c>
      <c r="B477" s="57" t="s">
        <v>832</v>
      </c>
      <c r="C477" s="57" t="s">
        <v>28</v>
      </c>
      <c r="D477" s="161" t="s">
        <v>833</v>
      </c>
      <c r="E477" s="162"/>
      <c r="F477" s="157"/>
      <c r="G477" s="157"/>
      <c r="H477" s="158"/>
      <c r="I477" s="158"/>
      <c r="J477" s="164"/>
      <c r="K477" s="73">
        <v>1</v>
      </c>
      <c r="L477" s="157"/>
      <c r="M477" s="157"/>
      <c r="N477" s="157"/>
      <c r="O477" s="157"/>
      <c r="P477" s="98">
        <f t="shared" si="19"/>
        <v>1</v>
      </c>
      <c r="Q477" s="157" t="s">
        <v>471</v>
      </c>
      <c r="R477" s="163"/>
      <c r="U477" s="1"/>
    </row>
    <row r="478" s="131" customFormat="1" customHeight="1" spans="1:21">
      <c r="A478" s="140">
        <f t="shared" si="18"/>
        <v>473</v>
      </c>
      <c r="B478" s="57" t="s">
        <v>834</v>
      </c>
      <c r="C478" s="57" t="s">
        <v>835</v>
      </c>
      <c r="D478" s="107" t="s">
        <v>146</v>
      </c>
      <c r="E478" s="30"/>
      <c r="F478" s="157"/>
      <c r="G478" s="157"/>
      <c r="H478" s="158"/>
      <c r="I478" s="158"/>
      <c r="J478" s="164"/>
      <c r="K478" s="73">
        <v>10</v>
      </c>
      <c r="L478" s="157"/>
      <c r="M478" s="157"/>
      <c r="N478" s="157"/>
      <c r="O478" s="157"/>
      <c r="P478" s="98">
        <f t="shared" si="19"/>
        <v>10</v>
      </c>
      <c r="Q478" s="157" t="s">
        <v>471</v>
      </c>
      <c r="R478" s="171"/>
      <c r="U478" s="1"/>
    </row>
    <row r="479" s="131" customFormat="1" customHeight="1" spans="1:21">
      <c r="A479" s="140">
        <f t="shared" si="18"/>
        <v>474</v>
      </c>
      <c r="B479" s="57" t="s">
        <v>836</v>
      </c>
      <c r="C479" s="57" t="s">
        <v>305</v>
      </c>
      <c r="D479" s="161" t="s">
        <v>837</v>
      </c>
      <c r="E479" s="162"/>
      <c r="F479" s="157"/>
      <c r="G479" s="157"/>
      <c r="H479" s="158"/>
      <c r="I479" s="158"/>
      <c r="J479" s="164"/>
      <c r="K479" s="73">
        <v>7</v>
      </c>
      <c r="L479" s="157"/>
      <c r="M479" s="157"/>
      <c r="N479" s="157"/>
      <c r="O479" s="157"/>
      <c r="P479" s="98">
        <f t="shared" si="19"/>
        <v>7</v>
      </c>
      <c r="Q479" s="157" t="s">
        <v>471</v>
      </c>
      <c r="R479" s="163"/>
      <c r="U479" s="1"/>
    </row>
    <row r="480" s="131" customFormat="1" customHeight="1" spans="1:21">
      <c r="A480" s="140">
        <f t="shared" si="18"/>
        <v>475</v>
      </c>
      <c r="B480" s="57" t="s">
        <v>838</v>
      </c>
      <c r="C480" s="57" t="s">
        <v>172</v>
      </c>
      <c r="D480" s="161" t="s">
        <v>839</v>
      </c>
      <c r="E480" s="162"/>
      <c r="F480" s="157"/>
      <c r="G480" s="157"/>
      <c r="H480" s="158"/>
      <c r="I480" s="158"/>
      <c r="J480" s="164"/>
      <c r="K480" s="73">
        <v>3</v>
      </c>
      <c r="L480" s="157"/>
      <c r="M480" s="157"/>
      <c r="N480" s="157"/>
      <c r="O480" s="157"/>
      <c r="P480" s="98">
        <f t="shared" si="19"/>
        <v>3</v>
      </c>
      <c r="Q480" s="157" t="s">
        <v>471</v>
      </c>
      <c r="R480" s="163"/>
      <c r="U480" s="1"/>
    </row>
    <row r="481" s="131" customFormat="1" customHeight="1" spans="1:21">
      <c r="A481" s="140">
        <f t="shared" si="18"/>
        <v>476</v>
      </c>
      <c r="B481" s="57" t="s">
        <v>840</v>
      </c>
      <c r="C481" s="57" t="s">
        <v>172</v>
      </c>
      <c r="D481" s="161" t="s">
        <v>841</v>
      </c>
      <c r="E481" s="162"/>
      <c r="F481" s="157"/>
      <c r="G481" s="157"/>
      <c r="H481" s="158"/>
      <c r="I481" s="158"/>
      <c r="J481" s="164"/>
      <c r="K481" s="73">
        <v>1</v>
      </c>
      <c r="L481" s="157"/>
      <c r="M481" s="157"/>
      <c r="N481" s="157"/>
      <c r="O481" s="157"/>
      <c r="P481" s="98">
        <f t="shared" si="19"/>
        <v>1</v>
      </c>
      <c r="Q481" s="157" t="s">
        <v>471</v>
      </c>
      <c r="R481" s="163"/>
      <c r="U481" s="1"/>
    </row>
    <row r="482" s="131" customFormat="1" customHeight="1" spans="1:21">
      <c r="A482" s="140">
        <f t="shared" si="18"/>
        <v>477</v>
      </c>
      <c r="B482" s="57" t="s">
        <v>842</v>
      </c>
      <c r="C482" s="57" t="s">
        <v>172</v>
      </c>
      <c r="D482" s="161" t="s">
        <v>843</v>
      </c>
      <c r="E482" s="162"/>
      <c r="F482" s="157"/>
      <c r="G482" s="157"/>
      <c r="H482" s="158"/>
      <c r="I482" s="158"/>
      <c r="J482" s="164"/>
      <c r="K482" s="73">
        <v>1</v>
      </c>
      <c r="L482" s="157"/>
      <c r="M482" s="157"/>
      <c r="N482" s="157"/>
      <c r="O482" s="157"/>
      <c r="P482" s="98">
        <f t="shared" si="19"/>
        <v>1</v>
      </c>
      <c r="Q482" s="157" t="s">
        <v>471</v>
      </c>
      <c r="R482" s="163"/>
      <c r="U482" s="1"/>
    </row>
    <row r="483" s="131" customFormat="1" customHeight="1" spans="1:21">
      <c r="A483" s="140">
        <f t="shared" si="18"/>
        <v>478</v>
      </c>
      <c r="B483" s="57" t="s">
        <v>844</v>
      </c>
      <c r="C483" s="57" t="s">
        <v>131</v>
      </c>
      <c r="D483" s="160"/>
      <c r="E483" s="30"/>
      <c r="F483" s="157"/>
      <c r="G483" s="157"/>
      <c r="H483" s="158"/>
      <c r="I483" s="158"/>
      <c r="J483" s="164"/>
      <c r="K483" s="73">
        <v>1</v>
      </c>
      <c r="L483" s="157"/>
      <c r="M483" s="157"/>
      <c r="N483" s="157"/>
      <c r="O483" s="157"/>
      <c r="P483" s="98">
        <f t="shared" si="19"/>
        <v>1</v>
      </c>
      <c r="Q483" s="157" t="s">
        <v>471</v>
      </c>
      <c r="R483" s="171"/>
      <c r="U483" s="1"/>
    </row>
    <row r="484" s="131" customFormat="1" customHeight="1" spans="1:21">
      <c r="A484" s="140">
        <f t="shared" si="18"/>
        <v>479</v>
      </c>
      <c r="B484" s="57" t="s">
        <v>845</v>
      </c>
      <c r="C484" s="57" t="s">
        <v>172</v>
      </c>
      <c r="D484" s="161" t="s">
        <v>846</v>
      </c>
      <c r="E484" s="162"/>
      <c r="F484" s="157"/>
      <c r="G484" s="157"/>
      <c r="H484" s="158"/>
      <c r="I484" s="158"/>
      <c r="J484" s="164"/>
      <c r="K484" s="73">
        <v>1</v>
      </c>
      <c r="L484" s="157"/>
      <c r="M484" s="157"/>
      <c r="N484" s="157"/>
      <c r="O484" s="157"/>
      <c r="P484" s="98">
        <f t="shared" si="19"/>
        <v>1</v>
      </c>
      <c r="Q484" s="157" t="s">
        <v>471</v>
      </c>
      <c r="R484" s="163"/>
      <c r="U484" s="1"/>
    </row>
    <row r="485" s="131" customFormat="1" customHeight="1" spans="1:21">
      <c r="A485" s="140">
        <f t="shared" si="18"/>
        <v>480</v>
      </c>
      <c r="B485" s="57" t="s">
        <v>847</v>
      </c>
      <c r="C485" s="57" t="s">
        <v>131</v>
      </c>
      <c r="D485" s="161" t="s">
        <v>848</v>
      </c>
      <c r="E485" s="162"/>
      <c r="F485" s="157"/>
      <c r="G485" s="157"/>
      <c r="H485" s="158"/>
      <c r="I485" s="158"/>
      <c r="J485" s="164"/>
      <c r="K485" s="73">
        <v>12</v>
      </c>
      <c r="L485" s="157"/>
      <c r="M485" s="157"/>
      <c r="N485" s="157"/>
      <c r="O485" s="157"/>
      <c r="P485" s="98">
        <f t="shared" si="19"/>
        <v>12</v>
      </c>
      <c r="Q485" s="157" t="s">
        <v>849</v>
      </c>
      <c r="R485" s="163"/>
      <c r="U485" s="1"/>
    </row>
    <row r="486" s="131" customFormat="1" customHeight="1" spans="1:21">
      <c r="A486" s="140">
        <f t="shared" si="18"/>
        <v>481</v>
      </c>
      <c r="B486" s="57" t="s">
        <v>850</v>
      </c>
      <c r="C486" s="57" t="s">
        <v>305</v>
      </c>
      <c r="D486" s="161" t="s">
        <v>851</v>
      </c>
      <c r="E486" s="162"/>
      <c r="F486" s="157"/>
      <c r="G486" s="157"/>
      <c r="H486" s="158"/>
      <c r="I486" s="158"/>
      <c r="J486" s="164"/>
      <c r="K486" s="73">
        <v>6</v>
      </c>
      <c r="L486" s="157"/>
      <c r="M486" s="157"/>
      <c r="N486" s="157"/>
      <c r="O486" s="157"/>
      <c r="P486" s="98">
        <f t="shared" si="19"/>
        <v>6</v>
      </c>
      <c r="Q486" s="157" t="s">
        <v>849</v>
      </c>
      <c r="R486" s="163"/>
      <c r="U486" s="1"/>
    </row>
    <row r="487" s="131" customFormat="1" customHeight="1" spans="1:21">
      <c r="A487" s="140">
        <f t="shared" si="18"/>
        <v>482</v>
      </c>
      <c r="B487" s="57" t="s">
        <v>852</v>
      </c>
      <c r="C487" s="57" t="s">
        <v>131</v>
      </c>
      <c r="D487" s="161" t="s">
        <v>853</v>
      </c>
      <c r="E487" s="162"/>
      <c r="F487" s="157"/>
      <c r="G487" s="157"/>
      <c r="H487" s="158"/>
      <c r="I487" s="158"/>
      <c r="J487" s="164"/>
      <c r="K487" s="73">
        <v>12</v>
      </c>
      <c r="L487" s="157"/>
      <c r="M487" s="157"/>
      <c r="N487" s="157"/>
      <c r="O487" s="157"/>
      <c r="P487" s="98">
        <f t="shared" si="19"/>
        <v>12</v>
      </c>
      <c r="Q487" s="157" t="s">
        <v>849</v>
      </c>
      <c r="R487" s="163"/>
      <c r="U487" s="1"/>
    </row>
    <row r="488" s="131" customFormat="1" customHeight="1" spans="1:21">
      <c r="A488" s="140">
        <f t="shared" si="18"/>
        <v>483</v>
      </c>
      <c r="B488" s="57" t="s">
        <v>854</v>
      </c>
      <c r="C488" s="57" t="s">
        <v>305</v>
      </c>
      <c r="D488" s="161" t="s">
        <v>855</v>
      </c>
      <c r="E488" s="162"/>
      <c r="F488" s="157"/>
      <c r="G488" s="157"/>
      <c r="H488" s="158"/>
      <c r="I488" s="158"/>
      <c r="J488" s="164"/>
      <c r="K488" s="73">
        <v>10</v>
      </c>
      <c r="L488" s="157"/>
      <c r="M488" s="157"/>
      <c r="N488" s="157"/>
      <c r="O488" s="157"/>
      <c r="P488" s="98">
        <f t="shared" si="19"/>
        <v>10</v>
      </c>
      <c r="Q488" s="157" t="s">
        <v>849</v>
      </c>
      <c r="R488" s="163"/>
      <c r="U488" s="1"/>
    </row>
    <row r="489" s="131" customFormat="1" customHeight="1" spans="1:21">
      <c r="A489" s="140">
        <f t="shared" si="18"/>
        <v>484</v>
      </c>
      <c r="B489" s="57" t="s">
        <v>854</v>
      </c>
      <c r="C489" s="57" t="s">
        <v>305</v>
      </c>
      <c r="D489" s="161" t="s">
        <v>856</v>
      </c>
      <c r="E489" s="162"/>
      <c r="F489" s="157"/>
      <c r="G489" s="157"/>
      <c r="H489" s="158"/>
      <c r="I489" s="158"/>
      <c r="J489" s="164"/>
      <c r="K489" s="73">
        <v>20</v>
      </c>
      <c r="L489" s="157"/>
      <c r="M489" s="157"/>
      <c r="N489" s="157"/>
      <c r="O489" s="157"/>
      <c r="P489" s="98">
        <f t="shared" si="19"/>
        <v>20</v>
      </c>
      <c r="Q489" s="157" t="s">
        <v>849</v>
      </c>
      <c r="R489" s="163"/>
      <c r="U489" s="1"/>
    </row>
    <row r="490" s="131" customFormat="1" customHeight="1" spans="1:21">
      <c r="A490" s="140">
        <f t="shared" si="18"/>
        <v>485</v>
      </c>
      <c r="B490" s="57" t="s">
        <v>854</v>
      </c>
      <c r="C490" s="57" t="s">
        <v>305</v>
      </c>
      <c r="D490" s="161" t="s">
        <v>857</v>
      </c>
      <c r="E490" s="162"/>
      <c r="F490" s="157"/>
      <c r="G490" s="157"/>
      <c r="H490" s="158"/>
      <c r="I490" s="158"/>
      <c r="J490" s="164"/>
      <c r="K490" s="73">
        <v>20</v>
      </c>
      <c r="L490" s="157"/>
      <c r="M490" s="157"/>
      <c r="N490" s="157"/>
      <c r="O490" s="157"/>
      <c r="P490" s="98">
        <f t="shared" si="19"/>
        <v>20</v>
      </c>
      <c r="Q490" s="157" t="s">
        <v>849</v>
      </c>
      <c r="R490" s="163"/>
      <c r="U490" s="1"/>
    </row>
    <row r="491" s="131" customFormat="1" customHeight="1" spans="1:21">
      <c r="A491" s="140">
        <f t="shared" si="18"/>
        <v>486</v>
      </c>
      <c r="B491" s="57" t="s">
        <v>854</v>
      </c>
      <c r="C491" s="57" t="s">
        <v>305</v>
      </c>
      <c r="D491" s="161" t="s">
        <v>858</v>
      </c>
      <c r="E491" s="162"/>
      <c r="F491" s="157"/>
      <c r="G491" s="157"/>
      <c r="H491" s="158"/>
      <c r="I491" s="158"/>
      <c r="J491" s="164"/>
      <c r="K491" s="73">
        <v>10</v>
      </c>
      <c r="L491" s="157"/>
      <c r="M491" s="157"/>
      <c r="N491" s="157"/>
      <c r="O491" s="157"/>
      <c r="P491" s="98">
        <f t="shared" si="19"/>
        <v>10</v>
      </c>
      <c r="Q491" s="157" t="s">
        <v>849</v>
      </c>
      <c r="R491" s="163"/>
      <c r="U491" s="1"/>
    </row>
    <row r="492" s="131" customFormat="1" customHeight="1" spans="1:21">
      <c r="A492" s="140">
        <f t="shared" si="18"/>
        <v>487</v>
      </c>
      <c r="B492" s="57" t="s">
        <v>854</v>
      </c>
      <c r="C492" s="57" t="s">
        <v>305</v>
      </c>
      <c r="D492" s="161" t="s">
        <v>859</v>
      </c>
      <c r="E492" s="162"/>
      <c r="F492" s="157"/>
      <c r="G492" s="157"/>
      <c r="H492" s="158"/>
      <c r="I492" s="158"/>
      <c r="J492" s="164"/>
      <c r="K492" s="73">
        <v>10</v>
      </c>
      <c r="L492" s="157"/>
      <c r="M492" s="157"/>
      <c r="N492" s="157"/>
      <c r="O492" s="157"/>
      <c r="P492" s="98">
        <f t="shared" si="19"/>
        <v>10</v>
      </c>
      <c r="Q492" s="157" t="s">
        <v>849</v>
      </c>
      <c r="R492" s="163"/>
      <c r="U492" s="1"/>
    </row>
    <row r="493" s="131" customFormat="1" customHeight="1" spans="1:21">
      <c r="A493" s="140">
        <f t="shared" si="18"/>
        <v>488</v>
      </c>
      <c r="B493" s="57" t="s">
        <v>860</v>
      </c>
      <c r="C493" s="57" t="s">
        <v>305</v>
      </c>
      <c r="D493" s="161" t="s">
        <v>861</v>
      </c>
      <c r="E493" s="162"/>
      <c r="F493" s="157"/>
      <c r="G493" s="157"/>
      <c r="H493" s="158"/>
      <c r="I493" s="158"/>
      <c r="J493" s="164"/>
      <c r="K493" s="73">
        <v>16</v>
      </c>
      <c r="L493" s="157"/>
      <c r="M493" s="157"/>
      <c r="N493" s="157"/>
      <c r="O493" s="157"/>
      <c r="P493" s="98">
        <f t="shared" si="19"/>
        <v>16</v>
      </c>
      <c r="Q493" s="157" t="s">
        <v>849</v>
      </c>
      <c r="R493" s="163"/>
      <c r="U493" s="1"/>
    </row>
    <row r="494" s="131" customFormat="1" customHeight="1" spans="1:21">
      <c r="A494" s="140">
        <f t="shared" si="18"/>
        <v>489</v>
      </c>
      <c r="B494" s="57" t="s">
        <v>860</v>
      </c>
      <c r="C494" s="57" t="s">
        <v>305</v>
      </c>
      <c r="D494" s="161" t="s">
        <v>862</v>
      </c>
      <c r="E494" s="162"/>
      <c r="F494" s="157"/>
      <c r="G494" s="157"/>
      <c r="H494" s="158"/>
      <c r="I494" s="158"/>
      <c r="J494" s="164"/>
      <c r="K494" s="73">
        <v>20</v>
      </c>
      <c r="L494" s="157"/>
      <c r="M494" s="157"/>
      <c r="N494" s="157"/>
      <c r="O494" s="157"/>
      <c r="P494" s="98">
        <f t="shared" si="19"/>
        <v>20</v>
      </c>
      <c r="Q494" s="157" t="s">
        <v>849</v>
      </c>
      <c r="R494" s="163"/>
      <c r="U494" s="1"/>
    </row>
    <row r="495" s="131" customFormat="1" customHeight="1" spans="1:21">
      <c r="A495" s="140">
        <f t="shared" si="18"/>
        <v>490</v>
      </c>
      <c r="B495" s="57" t="s">
        <v>863</v>
      </c>
      <c r="C495" s="57" t="s">
        <v>305</v>
      </c>
      <c r="D495" s="161" t="s">
        <v>358</v>
      </c>
      <c r="E495" s="162"/>
      <c r="F495" s="157"/>
      <c r="G495" s="157"/>
      <c r="H495" s="158"/>
      <c r="I495" s="158"/>
      <c r="J495" s="164"/>
      <c r="K495" s="73">
        <v>30</v>
      </c>
      <c r="L495" s="157"/>
      <c r="M495" s="157"/>
      <c r="N495" s="157"/>
      <c r="O495" s="157"/>
      <c r="P495" s="98">
        <f t="shared" si="19"/>
        <v>30</v>
      </c>
      <c r="Q495" s="157" t="s">
        <v>849</v>
      </c>
      <c r="R495" s="163"/>
      <c r="U495" s="1"/>
    </row>
    <row r="496" s="131" customFormat="1" customHeight="1" spans="1:21">
      <c r="A496" s="140">
        <f t="shared" si="18"/>
        <v>491</v>
      </c>
      <c r="B496" s="57" t="s">
        <v>864</v>
      </c>
      <c r="C496" s="57" t="s">
        <v>305</v>
      </c>
      <c r="D496" s="161" t="s">
        <v>358</v>
      </c>
      <c r="E496" s="162"/>
      <c r="F496" s="157"/>
      <c r="G496" s="157"/>
      <c r="H496" s="158"/>
      <c r="I496" s="158"/>
      <c r="J496" s="164"/>
      <c r="K496" s="73">
        <v>30</v>
      </c>
      <c r="L496" s="157"/>
      <c r="M496" s="157"/>
      <c r="N496" s="157"/>
      <c r="O496" s="157"/>
      <c r="P496" s="98">
        <f t="shared" si="19"/>
        <v>30</v>
      </c>
      <c r="Q496" s="157" t="s">
        <v>849</v>
      </c>
      <c r="R496" s="163"/>
      <c r="U496" s="1"/>
    </row>
    <row r="497" s="131" customFormat="1" customHeight="1" spans="1:21">
      <c r="A497" s="140">
        <f t="shared" si="18"/>
        <v>492</v>
      </c>
      <c r="B497" s="57" t="s">
        <v>865</v>
      </c>
      <c r="C497" s="57" t="s">
        <v>305</v>
      </c>
      <c r="D497" s="161" t="s">
        <v>866</v>
      </c>
      <c r="E497" s="162"/>
      <c r="F497" s="157"/>
      <c r="G497" s="157"/>
      <c r="H497" s="158"/>
      <c r="I497" s="158"/>
      <c r="J497" s="164"/>
      <c r="K497" s="73">
        <v>8</v>
      </c>
      <c r="L497" s="157"/>
      <c r="M497" s="157"/>
      <c r="N497" s="157"/>
      <c r="O497" s="157"/>
      <c r="P497" s="98">
        <f t="shared" si="19"/>
        <v>8</v>
      </c>
      <c r="Q497" s="157" t="s">
        <v>849</v>
      </c>
      <c r="R497" s="163"/>
      <c r="U497" s="1"/>
    </row>
    <row r="498" s="131" customFormat="1" customHeight="1" spans="1:21">
      <c r="A498" s="140">
        <f t="shared" si="18"/>
        <v>493</v>
      </c>
      <c r="B498" s="57" t="s">
        <v>867</v>
      </c>
      <c r="C498" s="57" t="s">
        <v>305</v>
      </c>
      <c r="D498" s="161" t="s">
        <v>868</v>
      </c>
      <c r="E498" s="162"/>
      <c r="F498" s="157"/>
      <c r="G498" s="157"/>
      <c r="H498" s="158"/>
      <c r="I498" s="158"/>
      <c r="J498" s="164"/>
      <c r="K498" s="73">
        <v>16</v>
      </c>
      <c r="L498" s="157"/>
      <c r="M498" s="157"/>
      <c r="N498" s="157"/>
      <c r="O498" s="157"/>
      <c r="P498" s="98">
        <f t="shared" si="19"/>
        <v>16</v>
      </c>
      <c r="Q498" s="157" t="s">
        <v>849</v>
      </c>
      <c r="R498" s="163"/>
      <c r="U498" s="1"/>
    </row>
    <row r="499" s="131" customFormat="1" customHeight="1" spans="1:21">
      <c r="A499" s="140">
        <f t="shared" si="18"/>
        <v>494</v>
      </c>
      <c r="B499" s="57" t="s">
        <v>869</v>
      </c>
      <c r="C499" s="57" t="s">
        <v>305</v>
      </c>
      <c r="D499" s="161" t="s">
        <v>870</v>
      </c>
      <c r="E499" s="162"/>
      <c r="F499" s="157"/>
      <c r="G499" s="157"/>
      <c r="H499" s="158"/>
      <c r="I499" s="158"/>
      <c r="J499" s="164"/>
      <c r="K499" s="73">
        <v>6</v>
      </c>
      <c r="L499" s="157"/>
      <c r="M499" s="157"/>
      <c r="N499" s="157"/>
      <c r="O499" s="157"/>
      <c r="P499" s="98">
        <f t="shared" si="19"/>
        <v>6</v>
      </c>
      <c r="Q499" s="157" t="s">
        <v>849</v>
      </c>
      <c r="R499" s="163"/>
      <c r="U499" s="1"/>
    </row>
    <row r="500" s="131" customFormat="1" customHeight="1" spans="1:21">
      <c r="A500" s="140">
        <f t="shared" si="18"/>
        <v>495</v>
      </c>
      <c r="B500" s="57" t="s">
        <v>869</v>
      </c>
      <c r="C500" s="57" t="s">
        <v>305</v>
      </c>
      <c r="D500" s="161" t="s">
        <v>871</v>
      </c>
      <c r="E500" s="162"/>
      <c r="F500" s="157"/>
      <c r="G500" s="157"/>
      <c r="H500" s="158"/>
      <c r="I500" s="158"/>
      <c r="J500" s="164"/>
      <c r="K500" s="73">
        <v>6</v>
      </c>
      <c r="L500" s="157"/>
      <c r="M500" s="157"/>
      <c r="N500" s="157"/>
      <c r="O500" s="157"/>
      <c r="P500" s="98">
        <f t="shared" si="19"/>
        <v>6</v>
      </c>
      <c r="Q500" s="157" t="s">
        <v>849</v>
      </c>
      <c r="R500" s="163"/>
      <c r="U500" s="1"/>
    </row>
    <row r="501" s="131" customFormat="1" customHeight="1" spans="1:21">
      <c r="A501" s="140">
        <f t="shared" si="18"/>
        <v>496</v>
      </c>
      <c r="B501" s="57" t="s">
        <v>872</v>
      </c>
      <c r="C501" s="57" t="s">
        <v>305</v>
      </c>
      <c r="D501" s="161" t="s">
        <v>873</v>
      </c>
      <c r="E501" s="162"/>
      <c r="F501" s="157"/>
      <c r="G501" s="157"/>
      <c r="H501" s="158"/>
      <c r="I501" s="158"/>
      <c r="J501" s="164"/>
      <c r="K501" s="73">
        <v>16</v>
      </c>
      <c r="L501" s="157"/>
      <c r="M501" s="157"/>
      <c r="N501" s="157"/>
      <c r="O501" s="157"/>
      <c r="P501" s="98">
        <f t="shared" si="19"/>
        <v>16</v>
      </c>
      <c r="Q501" s="157" t="s">
        <v>849</v>
      </c>
      <c r="R501" s="163"/>
      <c r="U501" s="1"/>
    </row>
    <row r="502" s="131" customFormat="1" customHeight="1" spans="1:21">
      <c r="A502" s="140">
        <f t="shared" si="18"/>
        <v>497</v>
      </c>
      <c r="B502" s="57" t="s">
        <v>874</v>
      </c>
      <c r="C502" s="57" t="s">
        <v>305</v>
      </c>
      <c r="D502" s="161" t="s">
        <v>374</v>
      </c>
      <c r="E502" s="162"/>
      <c r="F502" s="157"/>
      <c r="G502" s="157"/>
      <c r="H502" s="158"/>
      <c r="I502" s="158"/>
      <c r="J502" s="164"/>
      <c r="K502" s="73">
        <v>100</v>
      </c>
      <c r="L502" s="157"/>
      <c r="M502" s="157"/>
      <c r="N502" s="157"/>
      <c r="O502" s="157"/>
      <c r="P502" s="98">
        <f t="shared" si="19"/>
        <v>100</v>
      </c>
      <c r="Q502" s="157" t="s">
        <v>849</v>
      </c>
      <c r="R502" s="163"/>
      <c r="U502" s="1"/>
    </row>
    <row r="503" s="131" customFormat="1" customHeight="1" spans="1:21">
      <c r="A503" s="140">
        <f t="shared" si="18"/>
        <v>498</v>
      </c>
      <c r="B503" s="57" t="s">
        <v>874</v>
      </c>
      <c r="C503" s="57" t="s">
        <v>305</v>
      </c>
      <c r="D503" s="161" t="s">
        <v>875</v>
      </c>
      <c r="E503" s="162"/>
      <c r="F503" s="157"/>
      <c r="G503" s="157"/>
      <c r="H503" s="158"/>
      <c r="I503" s="158"/>
      <c r="J503" s="164"/>
      <c r="K503" s="73">
        <v>100</v>
      </c>
      <c r="L503" s="157"/>
      <c r="M503" s="157"/>
      <c r="N503" s="157"/>
      <c r="O503" s="157"/>
      <c r="P503" s="98">
        <f t="shared" si="19"/>
        <v>100</v>
      </c>
      <c r="Q503" s="157" t="s">
        <v>849</v>
      </c>
      <c r="R503" s="163"/>
      <c r="U503" s="1"/>
    </row>
    <row r="504" s="131" customFormat="1" customHeight="1" spans="1:21">
      <c r="A504" s="140">
        <f t="shared" si="18"/>
        <v>499</v>
      </c>
      <c r="B504" s="57" t="s">
        <v>874</v>
      </c>
      <c r="C504" s="57" t="s">
        <v>305</v>
      </c>
      <c r="D504" s="161" t="s">
        <v>876</v>
      </c>
      <c r="E504" s="162"/>
      <c r="F504" s="157"/>
      <c r="G504" s="157"/>
      <c r="H504" s="158"/>
      <c r="I504" s="158"/>
      <c r="J504" s="164"/>
      <c r="K504" s="73">
        <v>100</v>
      </c>
      <c r="L504" s="157"/>
      <c r="M504" s="157"/>
      <c r="N504" s="157"/>
      <c r="O504" s="157"/>
      <c r="P504" s="98">
        <f t="shared" si="19"/>
        <v>100</v>
      </c>
      <c r="Q504" s="157" t="s">
        <v>849</v>
      </c>
      <c r="R504" s="163"/>
      <c r="U504" s="1"/>
    </row>
    <row r="505" s="131" customFormat="1" customHeight="1" spans="1:21">
      <c r="A505" s="140">
        <f t="shared" si="18"/>
        <v>500</v>
      </c>
      <c r="B505" s="57" t="s">
        <v>877</v>
      </c>
      <c r="C505" s="57" t="s">
        <v>305</v>
      </c>
      <c r="D505" s="161" t="s">
        <v>878</v>
      </c>
      <c r="E505" s="162"/>
      <c r="F505" s="157"/>
      <c r="G505" s="157"/>
      <c r="H505" s="158"/>
      <c r="I505" s="158"/>
      <c r="J505" s="164"/>
      <c r="K505" s="73">
        <v>4</v>
      </c>
      <c r="L505" s="157"/>
      <c r="M505" s="157"/>
      <c r="N505" s="157"/>
      <c r="O505" s="157"/>
      <c r="P505" s="98">
        <f t="shared" si="19"/>
        <v>4</v>
      </c>
      <c r="Q505" s="157" t="s">
        <v>849</v>
      </c>
      <c r="R505" s="163"/>
      <c r="U505" s="1"/>
    </row>
    <row r="506" s="131" customFormat="1" customHeight="1" spans="1:21">
      <c r="A506" s="140">
        <f t="shared" si="18"/>
        <v>501</v>
      </c>
      <c r="B506" s="57" t="s">
        <v>877</v>
      </c>
      <c r="C506" s="57" t="s">
        <v>305</v>
      </c>
      <c r="D506" s="161" t="s">
        <v>144</v>
      </c>
      <c r="E506" s="162"/>
      <c r="F506" s="157"/>
      <c r="G506" s="157"/>
      <c r="H506" s="158"/>
      <c r="I506" s="158"/>
      <c r="J506" s="164"/>
      <c r="K506" s="73">
        <v>4</v>
      </c>
      <c r="L506" s="157"/>
      <c r="M506" s="157"/>
      <c r="N506" s="157"/>
      <c r="O506" s="157"/>
      <c r="P506" s="98">
        <f t="shared" si="19"/>
        <v>4</v>
      </c>
      <c r="Q506" s="157" t="s">
        <v>849</v>
      </c>
      <c r="R506" s="163"/>
      <c r="U506" s="1"/>
    </row>
    <row r="507" s="131" customFormat="1" customHeight="1" spans="1:21">
      <c r="A507" s="140">
        <f t="shared" si="18"/>
        <v>502</v>
      </c>
      <c r="B507" s="57" t="s">
        <v>879</v>
      </c>
      <c r="C507" s="57" t="s">
        <v>305</v>
      </c>
      <c r="D507" s="185" t="s">
        <v>880</v>
      </c>
      <c r="E507" s="186"/>
      <c r="F507" s="157"/>
      <c r="G507" s="157"/>
      <c r="H507" s="158"/>
      <c r="I507" s="158"/>
      <c r="J507" s="164"/>
      <c r="K507" s="73">
        <v>40</v>
      </c>
      <c r="L507" s="157"/>
      <c r="M507" s="157"/>
      <c r="N507" s="157"/>
      <c r="O507" s="157"/>
      <c r="P507" s="98">
        <f t="shared" si="19"/>
        <v>40</v>
      </c>
      <c r="Q507" s="157" t="s">
        <v>849</v>
      </c>
      <c r="R507" s="187"/>
      <c r="U507" s="1"/>
    </row>
    <row r="508" s="131" customFormat="1" customHeight="1" spans="1:21">
      <c r="A508" s="140">
        <f t="shared" si="18"/>
        <v>503</v>
      </c>
      <c r="B508" s="57" t="s">
        <v>881</v>
      </c>
      <c r="C508" s="57" t="s">
        <v>305</v>
      </c>
      <c r="D508" s="161" t="s">
        <v>882</v>
      </c>
      <c r="E508" s="162"/>
      <c r="F508" s="157"/>
      <c r="G508" s="157"/>
      <c r="H508" s="158"/>
      <c r="I508" s="158"/>
      <c r="J508" s="164"/>
      <c r="K508" s="73">
        <v>300</v>
      </c>
      <c r="L508" s="157"/>
      <c r="M508" s="157"/>
      <c r="N508" s="157"/>
      <c r="O508" s="157"/>
      <c r="P508" s="98">
        <f t="shared" si="19"/>
        <v>300</v>
      </c>
      <c r="Q508" s="157" t="s">
        <v>849</v>
      </c>
      <c r="R508" s="163"/>
      <c r="U508" s="1"/>
    </row>
    <row r="509" s="131" customFormat="1" customHeight="1" spans="1:21">
      <c r="A509" s="140">
        <f t="shared" si="18"/>
        <v>504</v>
      </c>
      <c r="B509" s="57" t="s">
        <v>883</v>
      </c>
      <c r="C509" s="57" t="s">
        <v>305</v>
      </c>
      <c r="D509" s="161" t="s">
        <v>884</v>
      </c>
      <c r="E509" s="162"/>
      <c r="F509" s="157"/>
      <c r="G509" s="157"/>
      <c r="H509" s="158"/>
      <c r="I509" s="158"/>
      <c r="J509" s="164"/>
      <c r="K509" s="73">
        <v>30</v>
      </c>
      <c r="L509" s="157"/>
      <c r="M509" s="157"/>
      <c r="N509" s="157"/>
      <c r="O509" s="157"/>
      <c r="P509" s="98">
        <f t="shared" si="19"/>
        <v>30</v>
      </c>
      <c r="Q509" s="157" t="s">
        <v>849</v>
      </c>
      <c r="R509" s="163"/>
      <c r="U509" s="1"/>
    </row>
    <row r="510" s="131" customFormat="1" customHeight="1" spans="1:21">
      <c r="A510" s="140">
        <f t="shared" si="18"/>
        <v>505</v>
      </c>
      <c r="B510" s="57" t="s">
        <v>883</v>
      </c>
      <c r="C510" s="57" t="s">
        <v>305</v>
      </c>
      <c r="D510" s="161" t="s">
        <v>885</v>
      </c>
      <c r="E510" s="162"/>
      <c r="F510" s="157"/>
      <c r="G510" s="157"/>
      <c r="H510" s="158"/>
      <c r="I510" s="158"/>
      <c r="J510" s="164"/>
      <c r="K510" s="73">
        <v>30</v>
      </c>
      <c r="L510" s="157"/>
      <c r="M510" s="157"/>
      <c r="N510" s="157"/>
      <c r="O510" s="157"/>
      <c r="P510" s="98">
        <f t="shared" si="19"/>
        <v>30</v>
      </c>
      <c r="Q510" s="157" t="s">
        <v>849</v>
      </c>
      <c r="R510" s="163"/>
      <c r="U510" s="1"/>
    </row>
    <row r="511" s="131" customFormat="1" customHeight="1" spans="1:21">
      <c r="A511" s="140">
        <f t="shared" si="18"/>
        <v>506</v>
      </c>
      <c r="B511" s="57" t="s">
        <v>883</v>
      </c>
      <c r="C511" s="57" t="s">
        <v>305</v>
      </c>
      <c r="D511" s="161" t="s">
        <v>886</v>
      </c>
      <c r="E511" s="162"/>
      <c r="F511" s="157"/>
      <c r="G511" s="157"/>
      <c r="H511" s="158"/>
      <c r="I511" s="158"/>
      <c r="J511" s="164"/>
      <c r="K511" s="73">
        <v>30</v>
      </c>
      <c r="L511" s="157"/>
      <c r="M511" s="157"/>
      <c r="N511" s="157"/>
      <c r="O511" s="157"/>
      <c r="P511" s="98">
        <f t="shared" si="19"/>
        <v>30</v>
      </c>
      <c r="Q511" s="157" t="s">
        <v>849</v>
      </c>
      <c r="R511" s="163"/>
      <c r="U511" s="1"/>
    </row>
    <row r="512" s="131" customFormat="1" customHeight="1" spans="1:21">
      <c r="A512" s="140">
        <f t="shared" si="18"/>
        <v>507</v>
      </c>
      <c r="B512" s="57" t="s">
        <v>887</v>
      </c>
      <c r="C512" s="57" t="s">
        <v>305</v>
      </c>
      <c r="D512" s="161" t="s">
        <v>888</v>
      </c>
      <c r="E512" s="162"/>
      <c r="F512" s="157"/>
      <c r="G512" s="157"/>
      <c r="H512" s="158"/>
      <c r="I512" s="158"/>
      <c r="J512" s="164"/>
      <c r="K512" s="73">
        <v>30</v>
      </c>
      <c r="L512" s="157"/>
      <c r="M512" s="157"/>
      <c r="N512" s="157"/>
      <c r="O512" s="157"/>
      <c r="P512" s="98">
        <f t="shared" si="19"/>
        <v>30</v>
      </c>
      <c r="Q512" s="157" t="s">
        <v>849</v>
      </c>
      <c r="R512" s="163"/>
      <c r="U512" s="1"/>
    </row>
    <row r="513" s="131" customFormat="1" customHeight="1" spans="1:21">
      <c r="A513" s="140">
        <f t="shared" si="18"/>
        <v>508</v>
      </c>
      <c r="B513" s="57" t="s">
        <v>887</v>
      </c>
      <c r="C513" s="57" t="s">
        <v>305</v>
      </c>
      <c r="D513" s="161" t="s">
        <v>889</v>
      </c>
      <c r="E513" s="162"/>
      <c r="F513" s="157"/>
      <c r="G513" s="157"/>
      <c r="H513" s="158"/>
      <c r="I513" s="158"/>
      <c r="J513" s="164"/>
      <c r="K513" s="73">
        <v>30</v>
      </c>
      <c r="L513" s="157"/>
      <c r="M513" s="157"/>
      <c r="N513" s="157"/>
      <c r="O513" s="157"/>
      <c r="P513" s="98">
        <f t="shared" si="19"/>
        <v>30</v>
      </c>
      <c r="Q513" s="157" t="s">
        <v>849</v>
      </c>
      <c r="R513" s="163"/>
      <c r="U513" s="1"/>
    </row>
    <row r="514" s="131" customFormat="1" customHeight="1" spans="1:21">
      <c r="A514" s="140">
        <f t="shared" si="18"/>
        <v>509</v>
      </c>
      <c r="B514" s="57" t="s">
        <v>887</v>
      </c>
      <c r="C514" s="57" t="s">
        <v>305</v>
      </c>
      <c r="D514" s="161" t="s">
        <v>890</v>
      </c>
      <c r="E514" s="162"/>
      <c r="F514" s="157"/>
      <c r="G514" s="157"/>
      <c r="H514" s="158"/>
      <c r="I514" s="158"/>
      <c r="J514" s="164"/>
      <c r="K514" s="73">
        <v>30</v>
      </c>
      <c r="L514" s="157"/>
      <c r="M514" s="157"/>
      <c r="N514" s="157"/>
      <c r="O514" s="157"/>
      <c r="P514" s="98">
        <f t="shared" si="19"/>
        <v>30</v>
      </c>
      <c r="Q514" s="157" t="s">
        <v>849</v>
      </c>
      <c r="R514" s="163"/>
      <c r="U514" s="1"/>
    </row>
    <row r="515" s="131" customFormat="1" customHeight="1" spans="1:21">
      <c r="A515" s="140">
        <f t="shared" si="18"/>
        <v>510</v>
      </c>
      <c r="B515" s="57" t="s">
        <v>887</v>
      </c>
      <c r="C515" s="57" t="s">
        <v>305</v>
      </c>
      <c r="D515" s="161" t="s">
        <v>891</v>
      </c>
      <c r="E515" s="162"/>
      <c r="F515" s="157"/>
      <c r="G515" s="157"/>
      <c r="H515" s="158"/>
      <c r="I515" s="158"/>
      <c r="J515" s="164"/>
      <c r="K515" s="73">
        <v>50</v>
      </c>
      <c r="L515" s="157"/>
      <c r="M515" s="157"/>
      <c r="N515" s="157"/>
      <c r="O515" s="157"/>
      <c r="P515" s="98">
        <f t="shared" si="19"/>
        <v>50</v>
      </c>
      <c r="Q515" s="157" t="s">
        <v>849</v>
      </c>
      <c r="R515" s="163"/>
      <c r="U515" s="1"/>
    </row>
    <row r="516" s="131" customFormat="1" customHeight="1" spans="1:21">
      <c r="A516" s="140">
        <f t="shared" si="18"/>
        <v>511</v>
      </c>
      <c r="B516" s="57" t="s">
        <v>892</v>
      </c>
      <c r="C516" s="57" t="s">
        <v>305</v>
      </c>
      <c r="D516" s="161" t="s">
        <v>893</v>
      </c>
      <c r="E516" s="162"/>
      <c r="F516" s="157"/>
      <c r="G516" s="157"/>
      <c r="H516" s="158"/>
      <c r="I516" s="158"/>
      <c r="J516" s="164"/>
      <c r="K516" s="73">
        <v>300</v>
      </c>
      <c r="L516" s="157"/>
      <c r="M516" s="157"/>
      <c r="N516" s="157"/>
      <c r="O516" s="157"/>
      <c r="P516" s="98">
        <f t="shared" si="19"/>
        <v>300</v>
      </c>
      <c r="Q516" s="157" t="s">
        <v>849</v>
      </c>
      <c r="R516" s="163"/>
      <c r="U516" s="1"/>
    </row>
    <row r="517" s="131" customFormat="1" customHeight="1" spans="1:21">
      <c r="A517" s="140">
        <f t="shared" si="18"/>
        <v>512</v>
      </c>
      <c r="B517" s="57" t="s">
        <v>892</v>
      </c>
      <c r="C517" s="57" t="s">
        <v>305</v>
      </c>
      <c r="D517" s="161" t="s">
        <v>894</v>
      </c>
      <c r="E517" s="162"/>
      <c r="F517" s="157"/>
      <c r="G517" s="157"/>
      <c r="H517" s="158"/>
      <c r="I517" s="158"/>
      <c r="J517" s="164"/>
      <c r="K517" s="73">
        <v>50</v>
      </c>
      <c r="L517" s="157"/>
      <c r="M517" s="157"/>
      <c r="N517" s="157"/>
      <c r="O517" s="157"/>
      <c r="P517" s="98">
        <f t="shared" si="19"/>
        <v>50</v>
      </c>
      <c r="Q517" s="157" t="s">
        <v>849</v>
      </c>
      <c r="R517" s="163"/>
      <c r="U517" s="1"/>
    </row>
    <row r="518" s="131" customFormat="1" customHeight="1" spans="1:21">
      <c r="A518" s="140">
        <f t="shared" si="18"/>
        <v>513</v>
      </c>
      <c r="B518" s="57" t="s">
        <v>892</v>
      </c>
      <c r="C518" s="57" t="s">
        <v>305</v>
      </c>
      <c r="D518" s="161" t="s">
        <v>895</v>
      </c>
      <c r="E518" s="162"/>
      <c r="F518" s="157"/>
      <c r="G518" s="157"/>
      <c r="H518" s="158"/>
      <c r="I518" s="158"/>
      <c r="J518" s="164"/>
      <c r="K518" s="73">
        <v>50</v>
      </c>
      <c r="L518" s="157"/>
      <c r="M518" s="157"/>
      <c r="N518" s="157"/>
      <c r="O518" s="157"/>
      <c r="P518" s="98">
        <f t="shared" si="19"/>
        <v>50</v>
      </c>
      <c r="Q518" s="157" t="s">
        <v>849</v>
      </c>
      <c r="R518" s="163"/>
      <c r="U518" s="1"/>
    </row>
    <row r="519" s="131" customFormat="1" customHeight="1" spans="1:21">
      <c r="A519" s="140">
        <f t="shared" si="18"/>
        <v>514</v>
      </c>
      <c r="B519" s="57" t="s">
        <v>896</v>
      </c>
      <c r="C519" s="57" t="s">
        <v>21</v>
      </c>
      <c r="D519" s="161" t="s">
        <v>897</v>
      </c>
      <c r="E519" s="162"/>
      <c r="F519" s="157"/>
      <c r="G519" s="157"/>
      <c r="H519" s="158"/>
      <c r="I519" s="158"/>
      <c r="J519" s="164"/>
      <c r="K519" s="73">
        <v>220</v>
      </c>
      <c r="L519" s="157"/>
      <c r="M519" s="157"/>
      <c r="N519" s="157"/>
      <c r="O519" s="157"/>
      <c r="P519" s="98">
        <f t="shared" si="19"/>
        <v>220</v>
      </c>
      <c r="Q519" s="157" t="s">
        <v>898</v>
      </c>
      <c r="R519" s="163"/>
      <c r="U519" s="1"/>
    </row>
    <row r="520" s="131" customFormat="1" customHeight="1" spans="1:21">
      <c r="A520" s="140">
        <f t="shared" si="18"/>
        <v>515</v>
      </c>
      <c r="B520" s="57" t="s">
        <v>899</v>
      </c>
      <c r="C520" s="57" t="s">
        <v>900</v>
      </c>
      <c r="D520" s="161"/>
      <c r="E520" s="172"/>
      <c r="F520" s="157"/>
      <c r="G520" s="157"/>
      <c r="H520" s="158"/>
      <c r="I520" s="158"/>
      <c r="J520" s="164"/>
      <c r="K520" s="73">
        <v>300</v>
      </c>
      <c r="L520" s="157"/>
      <c r="M520" s="157"/>
      <c r="N520" s="157"/>
      <c r="O520" s="157"/>
      <c r="P520" s="98">
        <f t="shared" si="19"/>
        <v>300</v>
      </c>
      <c r="Q520" s="157" t="s">
        <v>898</v>
      </c>
      <c r="R520" s="173"/>
      <c r="U520" s="1"/>
    </row>
    <row r="521" s="131" customFormat="1" customHeight="1" spans="1:21">
      <c r="A521" s="140">
        <f t="shared" si="18"/>
        <v>516</v>
      </c>
      <c r="B521" s="57" t="s">
        <v>901</v>
      </c>
      <c r="C521" s="57" t="s">
        <v>21</v>
      </c>
      <c r="D521" s="161" t="s">
        <v>902</v>
      </c>
      <c r="E521" s="162"/>
      <c r="F521" s="157"/>
      <c r="G521" s="157"/>
      <c r="H521" s="158"/>
      <c r="I521" s="158"/>
      <c r="J521" s="164"/>
      <c r="K521" s="73">
        <v>3</v>
      </c>
      <c r="L521" s="157"/>
      <c r="M521" s="157"/>
      <c r="N521" s="157"/>
      <c r="O521" s="157"/>
      <c r="P521" s="98">
        <f t="shared" si="19"/>
        <v>3</v>
      </c>
      <c r="Q521" s="157" t="s">
        <v>898</v>
      </c>
      <c r="R521" s="163"/>
      <c r="U521" s="1"/>
    </row>
    <row r="522" s="131" customFormat="1" customHeight="1" spans="1:21">
      <c r="A522" s="140">
        <f t="shared" ref="A522:A585" si="20">ROW()-5</f>
        <v>517</v>
      </c>
      <c r="B522" s="57" t="s">
        <v>903</v>
      </c>
      <c r="C522" s="57" t="s">
        <v>21</v>
      </c>
      <c r="D522" s="73"/>
      <c r="E522" s="30"/>
      <c r="F522" s="157"/>
      <c r="G522" s="157"/>
      <c r="H522" s="158"/>
      <c r="I522" s="158"/>
      <c r="J522" s="164"/>
      <c r="K522" s="73">
        <v>220</v>
      </c>
      <c r="L522" s="157"/>
      <c r="M522" s="157"/>
      <c r="N522" s="157"/>
      <c r="O522" s="157"/>
      <c r="P522" s="98">
        <f t="shared" si="19"/>
        <v>220</v>
      </c>
      <c r="Q522" s="157" t="s">
        <v>898</v>
      </c>
      <c r="R522" s="171"/>
      <c r="U522" s="1"/>
    </row>
    <row r="523" s="131" customFormat="1" customHeight="1" spans="1:21">
      <c r="A523" s="140">
        <f t="shared" si="20"/>
        <v>518</v>
      </c>
      <c r="B523" s="57" t="s">
        <v>904</v>
      </c>
      <c r="C523" s="57" t="s">
        <v>21</v>
      </c>
      <c r="D523" s="161" t="s">
        <v>905</v>
      </c>
      <c r="E523" s="162"/>
      <c r="F523" s="157"/>
      <c r="G523" s="157"/>
      <c r="H523" s="158"/>
      <c r="I523" s="158"/>
      <c r="J523" s="164"/>
      <c r="K523" s="73">
        <v>220</v>
      </c>
      <c r="L523" s="157"/>
      <c r="M523" s="157"/>
      <c r="N523" s="157"/>
      <c r="O523" s="157"/>
      <c r="P523" s="98">
        <f t="shared" si="19"/>
        <v>220</v>
      </c>
      <c r="Q523" s="157" t="s">
        <v>898</v>
      </c>
      <c r="R523" s="163"/>
      <c r="U523" s="1"/>
    </row>
    <row r="524" s="131" customFormat="1" customHeight="1" spans="1:21">
      <c r="A524" s="140">
        <f t="shared" si="20"/>
        <v>519</v>
      </c>
      <c r="B524" s="57" t="s">
        <v>906</v>
      </c>
      <c r="C524" s="57" t="s">
        <v>21</v>
      </c>
      <c r="D524" s="107" t="s">
        <v>907</v>
      </c>
      <c r="E524" s="104"/>
      <c r="F524" s="157"/>
      <c r="G524" s="157"/>
      <c r="H524" s="158"/>
      <c r="I524" s="158"/>
      <c r="J524" s="164"/>
      <c r="K524" s="73">
        <v>4</v>
      </c>
      <c r="L524" s="157"/>
      <c r="M524" s="157"/>
      <c r="N524" s="157"/>
      <c r="O524" s="157"/>
      <c r="P524" s="98">
        <f t="shared" si="19"/>
        <v>4</v>
      </c>
      <c r="Q524" s="157" t="s">
        <v>849</v>
      </c>
      <c r="R524" s="171"/>
      <c r="U524" s="1"/>
    </row>
    <row r="525" s="131" customFormat="1" customHeight="1" spans="1:21">
      <c r="A525" s="140">
        <f t="shared" si="20"/>
        <v>520</v>
      </c>
      <c r="B525" s="57" t="s">
        <v>908</v>
      </c>
      <c r="C525" s="57" t="s">
        <v>308</v>
      </c>
      <c r="D525" s="107" t="s">
        <v>909</v>
      </c>
      <c r="E525" s="104"/>
      <c r="F525" s="157"/>
      <c r="G525" s="157"/>
      <c r="H525" s="158"/>
      <c r="I525" s="158"/>
      <c r="J525" s="164"/>
      <c r="K525" s="73">
        <v>5</v>
      </c>
      <c r="L525" s="157"/>
      <c r="M525" s="157"/>
      <c r="N525" s="157"/>
      <c r="O525" s="157"/>
      <c r="P525" s="98">
        <f t="shared" si="19"/>
        <v>5</v>
      </c>
      <c r="Q525" s="157" t="s">
        <v>849</v>
      </c>
      <c r="R525" s="171"/>
      <c r="U525" s="1"/>
    </row>
    <row r="526" s="131" customFormat="1" customHeight="1" spans="1:21">
      <c r="A526" s="140">
        <f t="shared" si="20"/>
        <v>521</v>
      </c>
      <c r="B526" s="57" t="s">
        <v>910</v>
      </c>
      <c r="C526" s="57" t="s">
        <v>21</v>
      </c>
      <c r="D526" s="161" t="s">
        <v>911</v>
      </c>
      <c r="E526" s="162"/>
      <c r="F526" s="157"/>
      <c r="G526" s="157"/>
      <c r="H526" s="158"/>
      <c r="I526" s="158"/>
      <c r="J526" s="164"/>
      <c r="K526" s="73">
        <v>30</v>
      </c>
      <c r="L526" s="157"/>
      <c r="M526" s="157"/>
      <c r="N526" s="157"/>
      <c r="O526" s="157"/>
      <c r="P526" s="98">
        <f t="shared" si="19"/>
        <v>30</v>
      </c>
      <c r="Q526" s="157" t="s">
        <v>849</v>
      </c>
      <c r="R526" s="163"/>
      <c r="U526" s="1"/>
    </row>
    <row r="527" s="131" customFormat="1" customHeight="1" spans="1:21">
      <c r="A527" s="140">
        <f t="shared" si="20"/>
        <v>522</v>
      </c>
      <c r="B527" s="57" t="s">
        <v>912</v>
      </c>
      <c r="C527" s="57" t="s">
        <v>21</v>
      </c>
      <c r="D527" s="161" t="s">
        <v>913</v>
      </c>
      <c r="E527" s="162"/>
      <c r="F527" s="157"/>
      <c r="G527" s="157"/>
      <c r="H527" s="158"/>
      <c r="I527" s="158"/>
      <c r="J527" s="164"/>
      <c r="K527" s="73">
        <v>5</v>
      </c>
      <c r="L527" s="157"/>
      <c r="M527" s="157"/>
      <c r="N527" s="157"/>
      <c r="O527" s="157"/>
      <c r="P527" s="98">
        <f t="shared" si="19"/>
        <v>5</v>
      </c>
      <c r="Q527" s="157" t="s">
        <v>849</v>
      </c>
      <c r="R527" s="163"/>
      <c r="U527" s="1"/>
    </row>
    <row r="528" s="131" customFormat="1" customHeight="1" spans="1:21">
      <c r="A528" s="140">
        <f t="shared" si="20"/>
        <v>523</v>
      </c>
      <c r="B528" s="57" t="s">
        <v>914</v>
      </c>
      <c r="C528" s="57" t="s">
        <v>21</v>
      </c>
      <c r="D528" s="161" t="s">
        <v>915</v>
      </c>
      <c r="E528" s="162"/>
      <c r="F528" s="157"/>
      <c r="G528" s="157"/>
      <c r="H528" s="158"/>
      <c r="I528" s="158"/>
      <c r="J528" s="164"/>
      <c r="K528" s="73">
        <v>10</v>
      </c>
      <c r="L528" s="157"/>
      <c r="M528" s="157"/>
      <c r="N528" s="157"/>
      <c r="O528" s="157"/>
      <c r="P528" s="98">
        <f t="shared" si="19"/>
        <v>10</v>
      </c>
      <c r="Q528" s="157" t="s">
        <v>849</v>
      </c>
      <c r="R528" s="163"/>
      <c r="U528" s="1"/>
    </row>
    <row r="529" s="131" customFormat="1" customHeight="1" spans="1:21">
      <c r="A529" s="140">
        <f t="shared" si="20"/>
        <v>524</v>
      </c>
      <c r="B529" s="57" t="s">
        <v>916</v>
      </c>
      <c r="C529" s="57" t="s">
        <v>21</v>
      </c>
      <c r="D529" s="161" t="s">
        <v>917</v>
      </c>
      <c r="E529" s="162"/>
      <c r="F529" s="157"/>
      <c r="G529" s="157"/>
      <c r="H529" s="158"/>
      <c r="I529" s="158"/>
      <c r="J529" s="164"/>
      <c r="K529" s="73">
        <v>2</v>
      </c>
      <c r="L529" s="157"/>
      <c r="M529" s="157"/>
      <c r="N529" s="157"/>
      <c r="O529" s="157"/>
      <c r="P529" s="98">
        <f t="shared" si="19"/>
        <v>2</v>
      </c>
      <c r="Q529" s="157" t="s">
        <v>849</v>
      </c>
      <c r="R529" s="163"/>
      <c r="U529" s="1"/>
    </row>
    <row r="530" s="131" customFormat="1" customHeight="1" spans="1:21">
      <c r="A530" s="140">
        <f t="shared" si="20"/>
        <v>525</v>
      </c>
      <c r="B530" s="57" t="s">
        <v>918</v>
      </c>
      <c r="C530" s="57" t="s">
        <v>21</v>
      </c>
      <c r="D530" s="107"/>
      <c r="E530" s="30"/>
      <c r="F530" s="157"/>
      <c r="G530" s="157"/>
      <c r="H530" s="158"/>
      <c r="I530" s="158"/>
      <c r="J530" s="164"/>
      <c r="K530" s="73">
        <v>4</v>
      </c>
      <c r="L530" s="157"/>
      <c r="M530" s="157"/>
      <c r="N530" s="157"/>
      <c r="O530" s="157"/>
      <c r="P530" s="98">
        <f t="shared" si="19"/>
        <v>4</v>
      </c>
      <c r="Q530" s="157" t="s">
        <v>849</v>
      </c>
      <c r="R530" s="171"/>
      <c r="U530" s="1"/>
    </row>
    <row r="531" s="131" customFormat="1" customHeight="1" spans="1:21">
      <c r="A531" s="140">
        <f t="shared" si="20"/>
        <v>526</v>
      </c>
      <c r="B531" s="57" t="s">
        <v>919</v>
      </c>
      <c r="C531" s="57" t="s">
        <v>305</v>
      </c>
      <c r="D531" s="107"/>
      <c r="E531" s="30"/>
      <c r="F531" s="157"/>
      <c r="G531" s="157"/>
      <c r="H531" s="188"/>
      <c r="I531" s="158"/>
      <c r="J531" s="164"/>
      <c r="K531" s="73">
        <v>5</v>
      </c>
      <c r="L531" s="157"/>
      <c r="M531" s="157"/>
      <c r="N531" s="157"/>
      <c r="O531" s="157"/>
      <c r="P531" s="98">
        <f t="shared" si="19"/>
        <v>5</v>
      </c>
      <c r="Q531" s="157" t="s">
        <v>898</v>
      </c>
      <c r="R531" s="171"/>
      <c r="U531" s="1"/>
    </row>
    <row r="532" s="131" customFormat="1" customHeight="1" spans="1:21">
      <c r="A532" s="140">
        <f t="shared" si="20"/>
        <v>527</v>
      </c>
      <c r="B532" s="57" t="s">
        <v>920</v>
      </c>
      <c r="C532" s="57" t="s">
        <v>28</v>
      </c>
      <c r="D532" s="107"/>
      <c r="E532" s="30"/>
      <c r="F532" s="157"/>
      <c r="G532" s="157"/>
      <c r="H532" s="188"/>
      <c r="I532" s="158"/>
      <c r="J532" s="164"/>
      <c r="K532" s="73">
        <v>5</v>
      </c>
      <c r="L532" s="157"/>
      <c r="M532" s="157"/>
      <c r="N532" s="157"/>
      <c r="O532" s="157"/>
      <c r="P532" s="98">
        <f t="shared" si="19"/>
        <v>5</v>
      </c>
      <c r="Q532" s="157" t="s">
        <v>898</v>
      </c>
      <c r="R532" s="171"/>
      <c r="U532" s="1"/>
    </row>
    <row r="533" s="131" customFormat="1" customHeight="1" spans="1:21">
      <c r="A533" s="140">
        <f t="shared" si="20"/>
        <v>528</v>
      </c>
      <c r="B533" s="57" t="s">
        <v>921</v>
      </c>
      <c r="C533" s="57" t="s">
        <v>21</v>
      </c>
      <c r="D533" s="107" t="s">
        <v>922</v>
      </c>
      <c r="E533" s="30"/>
      <c r="F533" s="157"/>
      <c r="G533" s="157"/>
      <c r="H533" s="188"/>
      <c r="I533" s="158"/>
      <c r="J533" s="164"/>
      <c r="K533" s="73">
        <v>5</v>
      </c>
      <c r="L533" s="157"/>
      <c r="M533" s="157"/>
      <c r="N533" s="157"/>
      <c r="O533" s="157"/>
      <c r="P533" s="98">
        <f t="shared" si="19"/>
        <v>5</v>
      </c>
      <c r="Q533" s="157" t="s">
        <v>898</v>
      </c>
      <c r="R533" s="171"/>
      <c r="U533" s="1"/>
    </row>
    <row r="534" s="131" customFormat="1" customHeight="1" spans="1:21">
      <c r="A534" s="140">
        <f t="shared" si="20"/>
        <v>529</v>
      </c>
      <c r="B534" s="57" t="s">
        <v>923</v>
      </c>
      <c r="C534" s="57" t="s">
        <v>762</v>
      </c>
      <c r="D534" s="107" t="s">
        <v>924</v>
      </c>
      <c r="E534" s="30"/>
      <c r="F534" s="157"/>
      <c r="G534" s="157"/>
      <c r="H534" s="188"/>
      <c r="I534" s="158"/>
      <c r="J534" s="164"/>
      <c r="K534" s="73">
        <v>20</v>
      </c>
      <c r="L534" s="157"/>
      <c r="M534" s="157"/>
      <c r="N534" s="157"/>
      <c r="O534" s="157"/>
      <c r="P534" s="98">
        <f t="shared" si="19"/>
        <v>20</v>
      </c>
      <c r="Q534" s="157" t="s">
        <v>898</v>
      </c>
      <c r="R534" s="171"/>
      <c r="U534" s="1"/>
    </row>
    <row r="535" s="131" customFormat="1" customHeight="1" spans="1:21">
      <c r="A535" s="140">
        <f t="shared" si="20"/>
        <v>530</v>
      </c>
      <c r="B535" s="57" t="s">
        <v>925</v>
      </c>
      <c r="C535" s="57" t="s">
        <v>398</v>
      </c>
      <c r="D535" s="161" t="s">
        <v>926</v>
      </c>
      <c r="E535" s="189"/>
      <c r="F535" s="157"/>
      <c r="G535" s="157"/>
      <c r="H535" s="188"/>
      <c r="I535" s="158"/>
      <c r="J535" s="164"/>
      <c r="K535" s="73">
        <v>20</v>
      </c>
      <c r="L535" s="157"/>
      <c r="M535" s="157"/>
      <c r="N535" s="157"/>
      <c r="O535" s="157"/>
      <c r="P535" s="98">
        <f t="shared" si="19"/>
        <v>20</v>
      </c>
      <c r="Q535" s="157" t="s">
        <v>898</v>
      </c>
      <c r="R535" s="163"/>
      <c r="U535" s="1"/>
    </row>
    <row r="536" s="131" customFormat="1" customHeight="1" spans="1:21">
      <c r="A536" s="140">
        <f t="shared" si="20"/>
        <v>531</v>
      </c>
      <c r="B536" s="57" t="s">
        <v>927</v>
      </c>
      <c r="C536" s="57" t="s">
        <v>762</v>
      </c>
      <c r="D536" s="161" t="s">
        <v>928</v>
      </c>
      <c r="E536" s="189"/>
      <c r="F536" s="157"/>
      <c r="G536" s="157"/>
      <c r="H536" s="158"/>
      <c r="I536" s="158"/>
      <c r="J536" s="164"/>
      <c r="K536" s="73">
        <v>50</v>
      </c>
      <c r="L536" s="157"/>
      <c r="M536" s="157"/>
      <c r="N536" s="157"/>
      <c r="O536" s="157"/>
      <c r="P536" s="98">
        <f t="shared" si="19"/>
        <v>50</v>
      </c>
      <c r="Q536" s="157" t="s">
        <v>849</v>
      </c>
      <c r="R536" s="163"/>
      <c r="U536" s="1"/>
    </row>
    <row r="537" s="131" customFormat="1" customHeight="1" spans="1:21">
      <c r="A537" s="140">
        <f t="shared" si="20"/>
        <v>532</v>
      </c>
      <c r="B537" s="57" t="s">
        <v>929</v>
      </c>
      <c r="C537" s="57" t="s">
        <v>930</v>
      </c>
      <c r="D537" s="161" t="s">
        <v>931</v>
      </c>
      <c r="E537" s="162"/>
      <c r="F537" s="157"/>
      <c r="G537" s="157"/>
      <c r="H537" s="158"/>
      <c r="I537" s="158"/>
      <c r="J537" s="164"/>
      <c r="K537" s="73">
        <v>30</v>
      </c>
      <c r="L537" s="157"/>
      <c r="M537" s="157"/>
      <c r="N537" s="157"/>
      <c r="O537" s="157"/>
      <c r="P537" s="98">
        <f t="shared" si="19"/>
        <v>30</v>
      </c>
      <c r="Q537" s="157" t="s">
        <v>849</v>
      </c>
      <c r="R537" s="163"/>
      <c r="U537" s="1"/>
    </row>
    <row r="538" s="131" customFormat="1" customHeight="1" spans="1:21">
      <c r="A538" s="140">
        <f t="shared" si="20"/>
        <v>533</v>
      </c>
      <c r="B538" s="57" t="s">
        <v>932</v>
      </c>
      <c r="C538" s="57" t="s">
        <v>933</v>
      </c>
      <c r="D538" s="57" t="s">
        <v>934</v>
      </c>
      <c r="E538" s="30"/>
      <c r="F538" s="157"/>
      <c r="G538" s="157"/>
      <c r="H538" s="188"/>
      <c r="I538" s="158"/>
      <c r="J538" s="164"/>
      <c r="K538" s="73">
        <v>30</v>
      </c>
      <c r="L538" s="157"/>
      <c r="M538" s="157"/>
      <c r="N538" s="157"/>
      <c r="O538" s="157"/>
      <c r="P538" s="98">
        <f t="shared" si="19"/>
        <v>30</v>
      </c>
      <c r="Q538" s="157" t="s">
        <v>849</v>
      </c>
      <c r="R538" s="171"/>
      <c r="U538" s="1"/>
    </row>
    <row r="539" s="131" customFormat="1" customHeight="1" spans="1:21">
      <c r="A539" s="140">
        <f t="shared" si="20"/>
        <v>534</v>
      </c>
      <c r="B539" s="57" t="s">
        <v>935</v>
      </c>
      <c r="C539" s="57" t="s">
        <v>28</v>
      </c>
      <c r="D539" s="161" t="s">
        <v>936</v>
      </c>
      <c r="E539" s="162"/>
      <c r="F539" s="157"/>
      <c r="G539" s="157"/>
      <c r="H539" s="188"/>
      <c r="I539" s="158"/>
      <c r="J539" s="164"/>
      <c r="K539" s="73">
        <v>12</v>
      </c>
      <c r="L539" s="157"/>
      <c r="M539" s="157"/>
      <c r="N539" s="157"/>
      <c r="O539" s="157"/>
      <c r="P539" s="98">
        <f t="shared" ref="P539:P570" si="21">SUM(F539:O539)</f>
        <v>12</v>
      </c>
      <c r="Q539" s="157" t="s">
        <v>849</v>
      </c>
      <c r="R539" s="163"/>
      <c r="U539" s="1"/>
    </row>
    <row r="540" s="131" customFormat="1" customHeight="1" spans="1:21">
      <c r="A540" s="140">
        <f t="shared" si="20"/>
        <v>535</v>
      </c>
      <c r="B540" s="57" t="s">
        <v>937</v>
      </c>
      <c r="C540" s="57" t="s">
        <v>28</v>
      </c>
      <c r="D540" s="161" t="s">
        <v>938</v>
      </c>
      <c r="E540" s="162"/>
      <c r="F540" s="157"/>
      <c r="G540" s="157"/>
      <c r="H540" s="188"/>
      <c r="I540" s="158"/>
      <c r="J540" s="164"/>
      <c r="K540" s="73">
        <v>8</v>
      </c>
      <c r="L540" s="157"/>
      <c r="M540" s="157"/>
      <c r="N540" s="157"/>
      <c r="O540" s="157"/>
      <c r="P540" s="98">
        <f t="shared" si="21"/>
        <v>8</v>
      </c>
      <c r="Q540" s="157" t="s">
        <v>849</v>
      </c>
      <c r="R540" s="163"/>
      <c r="U540" s="1"/>
    </row>
    <row r="541" s="131" customFormat="1" customHeight="1" spans="1:21">
      <c r="A541" s="140">
        <f t="shared" si="20"/>
        <v>536</v>
      </c>
      <c r="B541" s="57" t="s">
        <v>939</v>
      </c>
      <c r="C541" s="57" t="s">
        <v>28</v>
      </c>
      <c r="D541" s="161" t="s">
        <v>938</v>
      </c>
      <c r="E541" s="162"/>
      <c r="F541" s="157"/>
      <c r="G541" s="157"/>
      <c r="H541" s="188"/>
      <c r="I541" s="158"/>
      <c r="J541" s="164"/>
      <c r="K541" s="73">
        <v>2</v>
      </c>
      <c r="L541" s="157"/>
      <c r="M541" s="157"/>
      <c r="N541" s="157"/>
      <c r="O541" s="157"/>
      <c r="P541" s="98">
        <f t="shared" si="21"/>
        <v>2</v>
      </c>
      <c r="Q541" s="157" t="s">
        <v>849</v>
      </c>
      <c r="R541" s="163"/>
      <c r="U541" s="1"/>
    </row>
    <row r="542" s="131" customFormat="1" customHeight="1" spans="1:21">
      <c r="A542" s="140">
        <f t="shared" si="20"/>
        <v>537</v>
      </c>
      <c r="B542" s="57" t="s">
        <v>940</v>
      </c>
      <c r="C542" s="57" t="s">
        <v>28</v>
      </c>
      <c r="D542" s="161" t="s">
        <v>941</v>
      </c>
      <c r="E542" s="162"/>
      <c r="F542" s="157"/>
      <c r="G542" s="157"/>
      <c r="H542" s="188"/>
      <c r="I542" s="158"/>
      <c r="J542" s="164"/>
      <c r="K542" s="73">
        <v>2</v>
      </c>
      <c r="L542" s="157"/>
      <c r="M542" s="157"/>
      <c r="N542" s="157"/>
      <c r="O542" s="157"/>
      <c r="P542" s="98">
        <f t="shared" si="21"/>
        <v>2</v>
      </c>
      <c r="Q542" s="157" t="s">
        <v>849</v>
      </c>
      <c r="R542" s="163"/>
      <c r="U542" s="1"/>
    </row>
    <row r="543" s="131" customFormat="1" customHeight="1" spans="1:21">
      <c r="A543" s="140">
        <f t="shared" si="20"/>
        <v>538</v>
      </c>
      <c r="B543" s="57" t="s">
        <v>942</v>
      </c>
      <c r="C543" s="57" t="s">
        <v>305</v>
      </c>
      <c r="D543" s="161" t="s">
        <v>382</v>
      </c>
      <c r="E543" s="162"/>
      <c r="F543" s="157"/>
      <c r="G543" s="157"/>
      <c r="H543" s="188"/>
      <c r="I543" s="158"/>
      <c r="J543" s="164"/>
      <c r="K543" s="73">
        <v>4</v>
      </c>
      <c r="L543" s="157"/>
      <c r="M543" s="157"/>
      <c r="N543" s="157"/>
      <c r="O543" s="157"/>
      <c r="P543" s="98">
        <f t="shared" si="21"/>
        <v>4</v>
      </c>
      <c r="Q543" s="157" t="s">
        <v>849</v>
      </c>
      <c r="R543" s="163"/>
      <c r="U543" s="1"/>
    </row>
    <row r="544" s="131" customFormat="1" customHeight="1" spans="1:21">
      <c r="A544" s="140">
        <f t="shared" si="20"/>
        <v>539</v>
      </c>
      <c r="B544" s="57" t="s">
        <v>377</v>
      </c>
      <c r="C544" s="57" t="s">
        <v>28</v>
      </c>
      <c r="D544" s="161" t="s">
        <v>943</v>
      </c>
      <c r="E544" s="162"/>
      <c r="F544" s="157"/>
      <c r="G544" s="157"/>
      <c r="H544" s="188"/>
      <c r="I544" s="158"/>
      <c r="J544" s="164"/>
      <c r="K544" s="73">
        <v>2</v>
      </c>
      <c r="L544" s="157"/>
      <c r="M544" s="157"/>
      <c r="N544" s="157"/>
      <c r="O544" s="157"/>
      <c r="P544" s="98">
        <f t="shared" si="21"/>
        <v>2</v>
      </c>
      <c r="Q544" s="157" t="s">
        <v>849</v>
      </c>
      <c r="R544" s="163"/>
      <c r="U544" s="1"/>
    </row>
    <row r="545" s="131" customFormat="1" customHeight="1" spans="1:21">
      <c r="A545" s="140">
        <f t="shared" si="20"/>
        <v>540</v>
      </c>
      <c r="B545" s="57" t="s">
        <v>944</v>
      </c>
      <c r="C545" s="57" t="s">
        <v>28</v>
      </c>
      <c r="D545" s="161" t="s">
        <v>320</v>
      </c>
      <c r="E545" s="162"/>
      <c r="F545" s="157"/>
      <c r="G545" s="157"/>
      <c r="H545" s="188"/>
      <c r="I545" s="158"/>
      <c r="J545" s="164"/>
      <c r="K545" s="73">
        <v>4</v>
      </c>
      <c r="L545" s="157"/>
      <c r="M545" s="157"/>
      <c r="N545" s="157"/>
      <c r="O545" s="157"/>
      <c r="P545" s="98">
        <f t="shared" si="21"/>
        <v>4</v>
      </c>
      <c r="Q545" s="157" t="s">
        <v>849</v>
      </c>
      <c r="R545" s="163"/>
      <c r="U545" s="1"/>
    </row>
    <row r="546" s="131" customFormat="1" customHeight="1" spans="1:21">
      <c r="A546" s="140">
        <f t="shared" si="20"/>
        <v>541</v>
      </c>
      <c r="B546" s="57" t="s">
        <v>945</v>
      </c>
      <c r="C546" s="57" t="s">
        <v>398</v>
      </c>
      <c r="D546" s="161" t="s">
        <v>399</v>
      </c>
      <c r="E546" s="162"/>
      <c r="F546" s="157"/>
      <c r="G546" s="157"/>
      <c r="H546" s="188"/>
      <c r="I546" s="158"/>
      <c r="J546" s="164"/>
      <c r="K546" s="73">
        <v>1</v>
      </c>
      <c r="L546" s="157"/>
      <c r="M546" s="157"/>
      <c r="N546" s="157"/>
      <c r="O546" s="157"/>
      <c r="P546" s="98">
        <f t="shared" si="21"/>
        <v>1</v>
      </c>
      <c r="Q546" s="157" t="s">
        <v>849</v>
      </c>
      <c r="R546" s="163"/>
      <c r="U546" s="1"/>
    </row>
    <row r="547" s="131" customFormat="1" customHeight="1" spans="1:21">
      <c r="A547" s="140">
        <f t="shared" si="20"/>
        <v>542</v>
      </c>
      <c r="B547" s="57" t="s">
        <v>946</v>
      </c>
      <c r="C547" s="57" t="s">
        <v>28</v>
      </c>
      <c r="D547" s="161" t="s">
        <v>947</v>
      </c>
      <c r="E547" s="162"/>
      <c r="F547" s="157"/>
      <c r="G547" s="157"/>
      <c r="H547" s="188"/>
      <c r="I547" s="158"/>
      <c r="J547" s="164"/>
      <c r="K547" s="73">
        <v>6</v>
      </c>
      <c r="L547" s="157"/>
      <c r="M547" s="157"/>
      <c r="N547" s="157"/>
      <c r="O547" s="157"/>
      <c r="P547" s="98">
        <f t="shared" si="21"/>
        <v>6</v>
      </c>
      <c r="Q547" s="157" t="s">
        <v>849</v>
      </c>
      <c r="R547" s="163"/>
      <c r="U547" s="1"/>
    </row>
    <row r="548" s="131" customFormat="1" customHeight="1" spans="1:21">
      <c r="A548" s="140">
        <f t="shared" si="20"/>
        <v>543</v>
      </c>
      <c r="B548" s="57" t="s">
        <v>948</v>
      </c>
      <c r="C548" s="57" t="s">
        <v>28</v>
      </c>
      <c r="D548" s="161" t="s">
        <v>335</v>
      </c>
      <c r="E548" s="162"/>
      <c r="F548" s="157"/>
      <c r="G548" s="157"/>
      <c r="H548" s="188"/>
      <c r="I548" s="158"/>
      <c r="J548" s="164"/>
      <c r="K548" s="73">
        <v>2</v>
      </c>
      <c r="L548" s="157"/>
      <c r="M548" s="157"/>
      <c r="N548" s="157"/>
      <c r="O548" s="157"/>
      <c r="P548" s="98">
        <f t="shared" si="21"/>
        <v>2</v>
      </c>
      <c r="Q548" s="157" t="s">
        <v>849</v>
      </c>
      <c r="R548" s="163"/>
      <c r="U548" s="1"/>
    </row>
    <row r="549" s="131" customFormat="1" customHeight="1" spans="1:21">
      <c r="A549" s="140">
        <f t="shared" si="20"/>
        <v>544</v>
      </c>
      <c r="B549" s="57" t="s">
        <v>949</v>
      </c>
      <c r="C549" s="57" t="s">
        <v>305</v>
      </c>
      <c r="D549" s="161" t="s">
        <v>853</v>
      </c>
      <c r="E549" s="162"/>
      <c r="F549" s="157"/>
      <c r="G549" s="157"/>
      <c r="H549" s="188"/>
      <c r="I549" s="158"/>
      <c r="J549" s="164"/>
      <c r="K549" s="73">
        <v>3</v>
      </c>
      <c r="L549" s="157"/>
      <c r="M549" s="157"/>
      <c r="N549" s="157"/>
      <c r="O549" s="157"/>
      <c r="P549" s="98">
        <f t="shared" si="21"/>
        <v>3</v>
      </c>
      <c r="Q549" s="157" t="s">
        <v>849</v>
      </c>
      <c r="R549" s="163"/>
      <c r="U549" s="1"/>
    </row>
    <row r="550" s="131" customFormat="1" customHeight="1" spans="1:21">
      <c r="A550" s="140">
        <f t="shared" si="20"/>
        <v>545</v>
      </c>
      <c r="B550" s="57" t="s">
        <v>950</v>
      </c>
      <c r="C550" s="57" t="s">
        <v>305</v>
      </c>
      <c r="D550" s="161" t="s">
        <v>951</v>
      </c>
      <c r="E550" s="162"/>
      <c r="F550" s="157"/>
      <c r="G550" s="157"/>
      <c r="H550" s="188"/>
      <c r="I550" s="158"/>
      <c r="J550" s="164"/>
      <c r="K550" s="73">
        <v>12</v>
      </c>
      <c r="L550" s="157"/>
      <c r="M550" s="157"/>
      <c r="N550" s="157"/>
      <c r="O550" s="157"/>
      <c r="P550" s="98">
        <f t="shared" si="21"/>
        <v>12</v>
      </c>
      <c r="Q550" s="157" t="s">
        <v>849</v>
      </c>
      <c r="R550" s="163"/>
      <c r="S550" s="131"/>
      <c r="U550" s="1"/>
    </row>
    <row r="551" s="131" customFormat="1" customHeight="1" spans="1:21">
      <c r="A551" s="140">
        <f t="shared" si="20"/>
        <v>546</v>
      </c>
      <c r="B551" s="57" t="s">
        <v>952</v>
      </c>
      <c r="C551" s="57" t="s">
        <v>28</v>
      </c>
      <c r="D551" s="161" t="s">
        <v>317</v>
      </c>
      <c r="E551" s="162"/>
      <c r="F551" s="157"/>
      <c r="G551" s="157"/>
      <c r="H551" s="188"/>
      <c r="I551" s="158"/>
      <c r="J551" s="164"/>
      <c r="K551" s="73">
        <v>2</v>
      </c>
      <c r="L551" s="157"/>
      <c r="M551" s="157"/>
      <c r="N551" s="157"/>
      <c r="O551" s="157"/>
      <c r="P551" s="98">
        <f t="shared" si="21"/>
        <v>2</v>
      </c>
      <c r="Q551" s="157" t="s">
        <v>849</v>
      </c>
      <c r="R551" s="163"/>
      <c r="U551" s="1"/>
    </row>
    <row r="552" s="131" customFormat="1" customHeight="1" spans="1:21">
      <c r="A552" s="140">
        <f t="shared" si="20"/>
        <v>547</v>
      </c>
      <c r="B552" s="57" t="s">
        <v>953</v>
      </c>
      <c r="C552" s="57" t="s">
        <v>21</v>
      </c>
      <c r="D552" s="161" t="s">
        <v>322</v>
      </c>
      <c r="E552" s="162"/>
      <c r="F552" s="157"/>
      <c r="G552" s="157"/>
      <c r="H552" s="188"/>
      <c r="I552" s="158"/>
      <c r="J552" s="164"/>
      <c r="K552" s="73">
        <v>3</v>
      </c>
      <c r="L552" s="157"/>
      <c r="M552" s="157"/>
      <c r="N552" s="157"/>
      <c r="O552" s="157"/>
      <c r="P552" s="98">
        <f t="shared" si="21"/>
        <v>3</v>
      </c>
      <c r="Q552" s="157" t="s">
        <v>849</v>
      </c>
      <c r="R552" s="163"/>
      <c r="U552" s="1"/>
    </row>
    <row r="553" s="131" customFormat="1" customHeight="1" spans="1:21">
      <c r="A553" s="140">
        <f t="shared" si="20"/>
        <v>548</v>
      </c>
      <c r="B553" s="57" t="s">
        <v>954</v>
      </c>
      <c r="C553" s="57" t="s">
        <v>955</v>
      </c>
      <c r="D553" s="107"/>
      <c r="E553" s="104"/>
      <c r="F553" s="157"/>
      <c r="G553" s="157"/>
      <c r="H553" s="188"/>
      <c r="I553" s="158"/>
      <c r="J553" s="164"/>
      <c r="K553" s="73">
        <v>8</v>
      </c>
      <c r="L553" s="157"/>
      <c r="M553" s="157"/>
      <c r="N553" s="157"/>
      <c r="O553" s="157"/>
      <c r="P553" s="98">
        <f t="shared" si="21"/>
        <v>8</v>
      </c>
      <c r="Q553" s="157" t="s">
        <v>849</v>
      </c>
      <c r="R553" s="171"/>
      <c r="U553" s="1"/>
    </row>
    <row r="554" s="131" customFormat="1" customHeight="1" spans="1:21">
      <c r="A554" s="140">
        <f t="shared" si="20"/>
        <v>549</v>
      </c>
      <c r="B554" s="57" t="s">
        <v>956</v>
      </c>
      <c r="C554" s="57" t="s">
        <v>21</v>
      </c>
      <c r="D554" s="107"/>
      <c r="E554" s="104"/>
      <c r="F554" s="157"/>
      <c r="G554" s="157"/>
      <c r="H554" s="188"/>
      <c r="I554" s="158"/>
      <c r="J554" s="164"/>
      <c r="K554" s="73">
        <v>3</v>
      </c>
      <c r="L554" s="157"/>
      <c r="M554" s="157"/>
      <c r="N554" s="157"/>
      <c r="O554" s="157"/>
      <c r="P554" s="98">
        <f t="shared" si="21"/>
        <v>3</v>
      </c>
      <c r="Q554" s="157" t="s">
        <v>849</v>
      </c>
      <c r="R554" s="171"/>
      <c r="U554" s="1"/>
    </row>
    <row r="555" s="131" customFormat="1" customHeight="1" spans="1:21">
      <c r="A555" s="140">
        <f t="shared" si="20"/>
        <v>550</v>
      </c>
      <c r="B555" s="57" t="s">
        <v>957</v>
      </c>
      <c r="C555" s="57" t="s">
        <v>21</v>
      </c>
      <c r="D555" s="161" t="s">
        <v>958</v>
      </c>
      <c r="E555" s="162"/>
      <c r="F555" s="157"/>
      <c r="G555" s="157"/>
      <c r="H555" s="188"/>
      <c r="I555" s="158"/>
      <c r="J555" s="164"/>
      <c r="K555" s="73">
        <v>8</v>
      </c>
      <c r="L555" s="157"/>
      <c r="M555" s="157"/>
      <c r="N555" s="157"/>
      <c r="O555" s="157"/>
      <c r="P555" s="98">
        <f t="shared" si="21"/>
        <v>8</v>
      </c>
      <c r="Q555" s="157" t="s">
        <v>849</v>
      </c>
      <c r="R555" s="163"/>
      <c r="U555" s="1"/>
    </row>
    <row r="556" s="131" customFormat="1" customHeight="1" spans="1:21">
      <c r="A556" s="140">
        <f t="shared" si="20"/>
        <v>551</v>
      </c>
      <c r="B556" s="57" t="s">
        <v>959</v>
      </c>
      <c r="C556" s="57" t="s">
        <v>21</v>
      </c>
      <c r="D556" s="161" t="s">
        <v>960</v>
      </c>
      <c r="E556" s="162"/>
      <c r="F556" s="157"/>
      <c r="G556" s="157"/>
      <c r="H556" s="188"/>
      <c r="I556" s="158"/>
      <c r="J556" s="164"/>
      <c r="K556" s="73">
        <v>5</v>
      </c>
      <c r="L556" s="157"/>
      <c r="M556" s="157"/>
      <c r="N556" s="157"/>
      <c r="O556" s="157"/>
      <c r="P556" s="98">
        <f t="shared" si="21"/>
        <v>5</v>
      </c>
      <c r="Q556" s="157" t="s">
        <v>849</v>
      </c>
      <c r="R556" s="163"/>
      <c r="U556" s="1"/>
    </row>
    <row r="557" s="131" customFormat="1" customHeight="1" spans="1:21">
      <c r="A557" s="140">
        <f t="shared" si="20"/>
        <v>552</v>
      </c>
      <c r="B557" s="57" t="s">
        <v>961</v>
      </c>
      <c r="C557" s="57" t="s">
        <v>21</v>
      </c>
      <c r="D557" s="161" t="s">
        <v>962</v>
      </c>
      <c r="E557" s="162"/>
      <c r="F557" s="157"/>
      <c r="G557" s="157"/>
      <c r="H557" s="188"/>
      <c r="I557" s="158"/>
      <c r="J557" s="164"/>
      <c r="K557" s="73">
        <v>10</v>
      </c>
      <c r="L557" s="157"/>
      <c r="M557" s="157"/>
      <c r="N557" s="157"/>
      <c r="O557" s="157"/>
      <c r="P557" s="98">
        <f t="shared" si="21"/>
        <v>10</v>
      </c>
      <c r="Q557" s="157" t="s">
        <v>849</v>
      </c>
      <c r="R557" s="163"/>
      <c r="S557" s="131"/>
      <c r="U557" s="1"/>
    </row>
    <row r="558" s="131" customFormat="1" customHeight="1" spans="1:21">
      <c r="A558" s="140">
        <f t="shared" si="20"/>
        <v>553</v>
      </c>
      <c r="B558" s="57" t="s">
        <v>963</v>
      </c>
      <c r="C558" s="57" t="s">
        <v>21</v>
      </c>
      <c r="D558" s="161" t="s">
        <v>964</v>
      </c>
      <c r="E558" s="162"/>
      <c r="F558" s="157"/>
      <c r="G558" s="157"/>
      <c r="H558" s="188"/>
      <c r="I558" s="158"/>
      <c r="J558" s="164"/>
      <c r="K558" s="73">
        <v>2</v>
      </c>
      <c r="L558" s="157"/>
      <c r="M558" s="157"/>
      <c r="N558" s="157"/>
      <c r="O558" s="157"/>
      <c r="P558" s="98">
        <f t="shared" si="21"/>
        <v>2</v>
      </c>
      <c r="Q558" s="157" t="s">
        <v>849</v>
      </c>
      <c r="R558" s="163"/>
      <c r="U558" s="1"/>
    </row>
    <row r="559" s="131" customFormat="1" customHeight="1" spans="1:21">
      <c r="A559" s="140">
        <f t="shared" si="20"/>
        <v>554</v>
      </c>
      <c r="B559" s="57" t="s">
        <v>965</v>
      </c>
      <c r="C559" s="57" t="s">
        <v>305</v>
      </c>
      <c r="D559" s="161" t="s">
        <v>966</v>
      </c>
      <c r="E559" s="162"/>
      <c r="F559" s="157"/>
      <c r="G559" s="157"/>
      <c r="H559" s="188"/>
      <c r="I559" s="158"/>
      <c r="J559" s="164"/>
      <c r="K559" s="73">
        <v>2</v>
      </c>
      <c r="L559" s="157"/>
      <c r="M559" s="157"/>
      <c r="N559" s="157"/>
      <c r="O559" s="157"/>
      <c r="P559" s="98">
        <f t="shared" si="21"/>
        <v>2</v>
      </c>
      <c r="Q559" s="157" t="s">
        <v>849</v>
      </c>
      <c r="R559" s="163"/>
      <c r="U559" s="1"/>
    </row>
    <row r="560" s="131" customFormat="1" customHeight="1" spans="1:21">
      <c r="A560" s="140">
        <f t="shared" si="20"/>
        <v>555</v>
      </c>
      <c r="B560" s="57" t="s">
        <v>765</v>
      </c>
      <c r="C560" s="57" t="s">
        <v>21</v>
      </c>
      <c r="D560" s="161" t="s">
        <v>385</v>
      </c>
      <c r="E560" s="162"/>
      <c r="F560" s="157"/>
      <c r="G560" s="157"/>
      <c r="H560" s="188"/>
      <c r="I560" s="158"/>
      <c r="J560" s="164"/>
      <c r="K560" s="73">
        <v>1</v>
      </c>
      <c r="L560" s="157"/>
      <c r="M560" s="157"/>
      <c r="N560" s="157"/>
      <c r="O560" s="157"/>
      <c r="P560" s="98">
        <f t="shared" si="21"/>
        <v>1</v>
      </c>
      <c r="Q560" s="157" t="s">
        <v>849</v>
      </c>
      <c r="R560" s="163"/>
      <c r="U560" s="1"/>
    </row>
    <row r="561" s="131" customFormat="1" customHeight="1" spans="1:21">
      <c r="A561" s="140">
        <f t="shared" si="20"/>
        <v>556</v>
      </c>
      <c r="B561" s="57" t="s">
        <v>967</v>
      </c>
      <c r="C561" s="57" t="s">
        <v>21</v>
      </c>
      <c r="D561" s="161" t="s">
        <v>548</v>
      </c>
      <c r="E561" s="162"/>
      <c r="F561" s="157"/>
      <c r="G561" s="157"/>
      <c r="H561" s="188"/>
      <c r="I561" s="158"/>
      <c r="J561" s="164"/>
      <c r="K561" s="73">
        <v>2</v>
      </c>
      <c r="L561" s="157"/>
      <c r="M561" s="157"/>
      <c r="N561" s="157"/>
      <c r="O561" s="157"/>
      <c r="P561" s="98">
        <f t="shared" si="21"/>
        <v>2</v>
      </c>
      <c r="Q561" s="157" t="s">
        <v>849</v>
      </c>
      <c r="R561" s="163"/>
      <c r="U561" s="1"/>
    </row>
    <row r="562" s="131" customFormat="1" customHeight="1" spans="1:21">
      <c r="A562" s="140">
        <f t="shared" si="20"/>
        <v>557</v>
      </c>
      <c r="B562" s="57" t="s">
        <v>860</v>
      </c>
      <c r="C562" s="57" t="s">
        <v>305</v>
      </c>
      <c r="D562" s="161" t="s">
        <v>862</v>
      </c>
      <c r="E562" s="162"/>
      <c r="F562" s="157"/>
      <c r="G562" s="157"/>
      <c r="H562" s="188"/>
      <c r="I562" s="158"/>
      <c r="J562" s="164"/>
      <c r="K562" s="73">
        <v>2</v>
      </c>
      <c r="L562" s="157"/>
      <c r="M562" s="157"/>
      <c r="N562" s="157"/>
      <c r="O562" s="157"/>
      <c r="P562" s="98">
        <f t="shared" si="21"/>
        <v>2</v>
      </c>
      <c r="Q562" s="157" t="s">
        <v>849</v>
      </c>
      <c r="R562" s="163"/>
      <c r="U562" s="1"/>
    </row>
    <row r="563" s="131" customFormat="1" customHeight="1" spans="1:21">
      <c r="A563" s="140">
        <f t="shared" si="20"/>
        <v>558</v>
      </c>
      <c r="B563" s="57" t="s">
        <v>968</v>
      </c>
      <c r="C563" s="57" t="s">
        <v>131</v>
      </c>
      <c r="D563" s="161" t="s">
        <v>969</v>
      </c>
      <c r="E563" s="162"/>
      <c r="F563" s="157"/>
      <c r="G563" s="157"/>
      <c r="H563" s="188"/>
      <c r="I563" s="158"/>
      <c r="J563" s="164"/>
      <c r="K563" s="73">
        <v>4</v>
      </c>
      <c r="L563" s="157"/>
      <c r="M563" s="157"/>
      <c r="N563" s="157"/>
      <c r="O563" s="157"/>
      <c r="P563" s="98">
        <f t="shared" si="21"/>
        <v>4</v>
      </c>
      <c r="Q563" s="157" t="s">
        <v>849</v>
      </c>
      <c r="R563" s="163"/>
      <c r="S563" s="131"/>
      <c r="U563" s="1"/>
    </row>
    <row r="564" s="131" customFormat="1" customHeight="1" spans="1:21">
      <c r="A564" s="140">
        <f t="shared" si="20"/>
        <v>559</v>
      </c>
      <c r="B564" s="57" t="s">
        <v>970</v>
      </c>
      <c r="C564" s="57" t="s">
        <v>21</v>
      </c>
      <c r="D564" s="161" t="s">
        <v>969</v>
      </c>
      <c r="E564" s="162"/>
      <c r="F564" s="157"/>
      <c r="G564" s="157"/>
      <c r="H564" s="188"/>
      <c r="I564" s="158"/>
      <c r="J564" s="164"/>
      <c r="K564" s="73">
        <v>1</v>
      </c>
      <c r="L564" s="157"/>
      <c r="M564" s="157"/>
      <c r="N564" s="157"/>
      <c r="O564" s="157"/>
      <c r="P564" s="98">
        <f t="shared" si="21"/>
        <v>1</v>
      </c>
      <c r="Q564" s="157" t="s">
        <v>849</v>
      </c>
      <c r="R564" s="163"/>
      <c r="U564" s="1"/>
    </row>
    <row r="565" s="131" customFormat="1" customHeight="1" spans="1:21">
      <c r="A565" s="140">
        <f t="shared" si="20"/>
        <v>560</v>
      </c>
      <c r="B565" s="57" t="s">
        <v>971</v>
      </c>
      <c r="C565" s="57" t="s">
        <v>21</v>
      </c>
      <c r="D565" s="161" t="s">
        <v>972</v>
      </c>
      <c r="E565" s="162"/>
      <c r="F565" s="157"/>
      <c r="G565" s="157"/>
      <c r="H565" s="188"/>
      <c r="I565" s="158"/>
      <c r="J565" s="164"/>
      <c r="K565" s="73">
        <v>4</v>
      </c>
      <c r="L565" s="157"/>
      <c r="M565" s="157"/>
      <c r="N565" s="157"/>
      <c r="O565" s="157"/>
      <c r="P565" s="98">
        <f t="shared" si="21"/>
        <v>4</v>
      </c>
      <c r="Q565" s="157" t="s">
        <v>849</v>
      </c>
      <c r="R565" s="163"/>
      <c r="S565" s="131"/>
      <c r="U565" s="1"/>
    </row>
    <row r="566" s="131" customFormat="1" customHeight="1" spans="1:21">
      <c r="A566" s="140">
        <f t="shared" si="20"/>
        <v>561</v>
      </c>
      <c r="B566" s="57" t="s">
        <v>973</v>
      </c>
      <c r="C566" s="57" t="s">
        <v>21</v>
      </c>
      <c r="D566" s="161" t="s">
        <v>974</v>
      </c>
      <c r="E566" s="162"/>
      <c r="F566" s="157"/>
      <c r="G566" s="157"/>
      <c r="H566" s="188"/>
      <c r="I566" s="158"/>
      <c r="J566" s="164"/>
      <c r="K566" s="73">
        <v>10</v>
      </c>
      <c r="L566" s="157"/>
      <c r="M566" s="157"/>
      <c r="N566" s="157"/>
      <c r="O566" s="157"/>
      <c r="P566" s="98">
        <f t="shared" si="21"/>
        <v>10</v>
      </c>
      <c r="Q566" s="157" t="s">
        <v>849</v>
      </c>
      <c r="R566" s="163"/>
      <c r="S566" s="131"/>
      <c r="U566" s="1"/>
    </row>
    <row r="567" s="131" customFormat="1" customHeight="1" spans="1:21">
      <c r="A567" s="140">
        <f t="shared" si="20"/>
        <v>562</v>
      </c>
      <c r="B567" s="57" t="s">
        <v>975</v>
      </c>
      <c r="C567" s="57" t="s">
        <v>21</v>
      </c>
      <c r="D567" s="161" t="s">
        <v>976</v>
      </c>
      <c r="E567" s="162"/>
      <c r="F567" s="157"/>
      <c r="G567" s="157"/>
      <c r="H567" s="188"/>
      <c r="I567" s="158"/>
      <c r="J567" s="164"/>
      <c r="K567" s="73">
        <v>10</v>
      </c>
      <c r="L567" s="157"/>
      <c r="M567" s="157"/>
      <c r="N567" s="157"/>
      <c r="O567" s="157"/>
      <c r="P567" s="98">
        <f t="shared" si="21"/>
        <v>10</v>
      </c>
      <c r="Q567" s="157" t="s">
        <v>849</v>
      </c>
      <c r="R567" s="163"/>
      <c r="S567" s="131"/>
      <c r="U567" s="1"/>
    </row>
    <row r="568" s="131" customFormat="1" customHeight="1" spans="1:21">
      <c r="A568" s="140">
        <f t="shared" si="20"/>
        <v>563</v>
      </c>
      <c r="B568" s="57" t="s">
        <v>977</v>
      </c>
      <c r="C568" s="57" t="s">
        <v>21</v>
      </c>
      <c r="D568" s="161" t="s">
        <v>978</v>
      </c>
      <c r="E568" s="162"/>
      <c r="F568" s="157"/>
      <c r="G568" s="157"/>
      <c r="H568" s="188"/>
      <c r="I568" s="158"/>
      <c r="J568" s="164"/>
      <c r="K568" s="73">
        <v>3</v>
      </c>
      <c r="L568" s="157"/>
      <c r="M568" s="157"/>
      <c r="N568" s="157"/>
      <c r="O568" s="157"/>
      <c r="P568" s="98">
        <f t="shared" si="21"/>
        <v>3</v>
      </c>
      <c r="Q568" s="157" t="s">
        <v>849</v>
      </c>
      <c r="R568" s="163"/>
      <c r="U568" s="1"/>
    </row>
    <row r="569" s="131" customFormat="1" customHeight="1" spans="1:21">
      <c r="A569" s="140">
        <f t="shared" si="20"/>
        <v>564</v>
      </c>
      <c r="B569" s="57" t="s">
        <v>979</v>
      </c>
      <c r="C569" s="57" t="s">
        <v>21</v>
      </c>
      <c r="D569" s="161" t="s">
        <v>980</v>
      </c>
      <c r="E569" s="162"/>
      <c r="F569" s="157"/>
      <c r="G569" s="157"/>
      <c r="H569" s="188"/>
      <c r="I569" s="158"/>
      <c r="J569" s="164"/>
      <c r="K569" s="73">
        <v>6</v>
      </c>
      <c r="L569" s="157"/>
      <c r="M569" s="157"/>
      <c r="N569" s="157"/>
      <c r="O569" s="157"/>
      <c r="P569" s="98">
        <f t="shared" si="21"/>
        <v>6</v>
      </c>
      <c r="Q569" s="157" t="s">
        <v>849</v>
      </c>
      <c r="R569" s="163"/>
      <c r="U569" s="1"/>
    </row>
    <row r="570" s="131" customFormat="1" customHeight="1" spans="1:21">
      <c r="A570" s="140">
        <f t="shared" si="20"/>
        <v>565</v>
      </c>
      <c r="B570" s="57" t="s">
        <v>981</v>
      </c>
      <c r="C570" s="57" t="s">
        <v>21</v>
      </c>
      <c r="D570" s="161" t="s">
        <v>465</v>
      </c>
      <c r="E570" s="162"/>
      <c r="F570" s="157"/>
      <c r="G570" s="157"/>
      <c r="H570" s="188"/>
      <c r="I570" s="158"/>
      <c r="J570" s="164"/>
      <c r="K570" s="73">
        <v>10</v>
      </c>
      <c r="L570" s="157"/>
      <c r="M570" s="157"/>
      <c r="N570" s="157"/>
      <c r="O570" s="157"/>
      <c r="P570" s="98">
        <f t="shared" si="21"/>
        <v>10</v>
      </c>
      <c r="Q570" s="157" t="s">
        <v>849</v>
      </c>
      <c r="R570" s="163"/>
      <c r="S570" s="131"/>
      <c r="U570" s="1"/>
    </row>
    <row r="571" s="131" customFormat="1" customHeight="1" spans="1:21">
      <c r="A571" s="140">
        <f t="shared" si="20"/>
        <v>566</v>
      </c>
      <c r="B571" s="57" t="s">
        <v>982</v>
      </c>
      <c r="C571" s="57" t="s">
        <v>21</v>
      </c>
      <c r="D571" s="161" t="s">
        <v>382</v>
      </c>
      <c r="E571" s="162"/>
      <c r="F571" s="157"/>
      <c r="G571" s="157"/>
      <c r="H571" s="188"/>
      <c r="I571" s="158"/>
      <c r="J571" s="164"/>
      <c r="K571" s="73">
        <v>2</v>
      </c>
      <c r="L571" s="157"/>
      <c r="M571" s="157"/>
      <c r="N571" s="157"/>
      <c r="O571" s="157"/>
      <c r="P571" s="98">
        <v>4</v>
      </c>
      <c r="Q571" s="157" t="s">
        <v>849</v>
      </c>
      <c r="R571" s="163"/>
      <c r="S571" s="131"/>
      <c r="U571" s="1"/>
    </row>
    <row r="572" s="131" customFormat="1" customHeight="1" spans="1:21">
      <c r="A572" s="140">
        <f t="shared" si="20"/>
        <v>567</v>
      </c>
      <c r="B572" s="57" t="s">
        <v>983</v>
      </c>
      <c r="C572" s="57" t="s">
        <v>21</v>
      </c>
      <c r="D572" s="161" t="s">
        <v>893</v>
      </c>
      <c r="E572" s="162"/>
      <c r="F572" s="157"/>
      <c r="G572" s="157"/>
      <c r="H572" s="188"/>
      <c r="I572" s="158"/>
      <c r="J572" s="164"/>
      <c r="K572" s="73">
        <v>20</v>
      </c>
      <c r="L572" s="157"/>
      <c r="M572" s="157"/>
      <c r="N572" s="157"/>
      <c r="O572" s="157"/>
      <c r="P572" s="98">
        <v>20</v>
      </c>
      <c r="Q572" s="157" t="s">
        <v>849</v>
      </c>
      <c r="R572" s="163"/>
      <c r="S572" s="131"/>
      <c r="U572" s="1"/>
    </row>
    <row r="573" s="131" customFormat="1" customHeight="1" spans="1:21">
      <c r="A573" s="140">
        <f t="shared" si="20"/>
        <v>568</v>
      </c>
      <c r="B573" s="57" t="s">
        <v>984</v>
      </c>
      <c r="C573" s="57" t="s">
        <v>305</v>
      </c>
      <c r="D573" s="161" t="s">
        <v>441</v>
      </c>
      <c r="E573" s="162"/>
      <c r="F573" s="157"/>
      <c r="G573" s="157"/>
      <c r="H573" s="188"/>
      <c r="I573" s="158"/>
      <c r="J573" s="164"/>
      <c r="K573" s="190">
        <v>8</v>
      </c>
      <c r="L573" s="157"/>
      <c r="M573" s="157"/>
      <c r="N573" s="157"/>
      <c r="O573" s="157"/>
      <c r="P573" s="98">
        <f t="shared" ref="P573:P595" si="22">SUM(F573:O573)</f>
        <v>8</v>
      </c>
      <c r="Q573" s="157" t="s">
        <v>849</v>
      </c>
      <c r="R573" s="163"/>
      <c r="S573" s="131"/>
      <c r="U573" s="1"/>
    </row>
    <row r="574" s="131" customFormat="1" customHeight="1" spans="1:21">
      <c r="A574" s="140">
        <f t="shared" si="20"/>
        <v>569</v>
      </c>
      <c r="B574" s="57" t="s">
        <v>985</v>
      </c>
      <c r="C574" s="57" t="s">
        <v>986</v>
      </c>
      <c r="D574" s="160" t="s">
        <v>987</v>
      </c>
      <c r="E574" s="30"/>
      <c r="F574" s="157"/>
      <c r="G574" s="157"/>
      <c r="H574" s="188"/>
      <c r="I574" s="158"/>
      <c r="J574" s="164"/>
      <c r="K574" s="190">
        <v>80</v>
      </c>
      <c r="L574" s="157"/>
      <c r="M574" s="157"/>
      <c r="N574" s="157"/>
      <c r="O574" s="157"/>
      <c r="P574" s="98">
        <f t="shared" si="22"/>
        <v>80</v>
      </c>
      <c r="Q574" s="157" t="s">
        <v>849</v>
      </c>
      <c r="R574" s="171"/>
      <c r="S574" s="131"/>
      <c r="U574" s="1"/>
    </row>
    <row r="575" s="131" customFormat="1" customHeight="1" spans="1:21">
      <c r="A575" s="140">
        <f t="shared" si="20"/>
        <v>570</v>
      </c>
      <c r="B575" s="57" t="s">
        <v>988</v>
      </c>
      <c r="C575" s="57" t="s">
        <v>305</v>
      </c>
      <c r="D575" s="161" t="s">
        <v>399</v>
      </c>
      <c r="E575" s="162"/>
      <c r="F575" s="157"/>
      <c r="G575" s="157"/>
      <c r="H575" s="158"/>
      <c r="I575" s="158"/>
      <c r="J575" s="164"/>
      <c r="K575" s="73">
        <v>2</v>
      </c>
      <c r="L575" s="157"/>
      <c r="M575" s="157"/>
      <c r="N575" s="157"/>
      <c r="O575" s="157"/>
      <c r="P575" s="98">
        <f t="shared" si="22"/>
        <v>2</v>
      </c>
      <c r="Q575" s="157" t="s">
        <v>849</v>
      </c>
      <c r="R575" s="163"/>
      <c r="S575" s="131"/>
      <c r="U575" s="1"/>
    </row>
    <row r="576" s="131" customFormat="1" customHeight="1" spans="1:21">
      <c r="A576" s="140">
        <f t="shared" si="20"/>
        <v>571</v>
      </c>
      <c r="B576" s="57" t="s">
        <v>989</v>
      </c>
      <c r="C576" s="57" t="s">
        <v>276</v>
      </c>
      <c r="D576" s="161" t="s">
        <v>990</v>
      </c>
      <c r="E576" s="162"/>
      <c r="F576" s="157"/>
      <c r="G576" s="157"/>
      <c r="H576" s="158"/>
      <c r="I576" s="158"/>
      <c r="J576" s="164"/>
      <c r="K576" s="73">
        <v>3</v>
      </c>
      <c r="L576" s="157"/>
      <c r="M576" s="157"/>
      <c r="N576" s="157"/>
      <c r="O576" s="157"/>
      <c r="P576" s="98">
        <f t="shared" si="22"/>
        <v>3</v>
      </c>
      <c r="Q576" s="157" t="s">
        <v>849</v>
      </c>
      <c r="R576" s="163"/>
      <c r="U576" s="1"/>
    </row>
    <row r="577" s="131" customFormat="1" customHeight="1" spans="1:21">
      <c r="A577" s="140">
        <f t="shared" si="20"/>
        <v>572</v>
      </c>
      <c r="B577" s="57" t="s">
        <v>991</v>
      </c>
      <c r="C577" s="57" t="s">
        <v>305</v>
      </c>
      <c r="D577" s="161" t="s">
        <v>992</v>
      </c>
      <c r="E577" s="162"/>
      <c r="F577" s="157"/>
      <c r="G577" s="157"/>
      <c r="H577" s="158"/>
      <c r="I577" s="158"/>
      <c r="J577" s="164"/>
      <c r="K577" s="73">
        <v>3</v>
      </c>
      <c r="L577" s="157"/>
      <c r="M577" s="157"/>
      <c r="N577" s="157"/>
      <c r="O577" s="157"/>
      <c r="P577" s="98">
        <f t="shared" si="22"/>
        <v>3</v>
      </c>
      <c r="Q577" s="157" t="s">
        <v>849</v>
      </c>
      <c r="R577" s="163"/>
      <c r="S577" s="131"/>
      <c r="U577" s="1"/>
    </row>
    <row r="578" s="131" customFormat="1" customHeight="1" spans="1:21">
      <c r="A578" s="140">
        <f t="shared" si="20"/>
        <v>573</v>
      </c>
      <c r="B578" s="57" t="s">
        <v>993</v>
      </c>
      <c r="C578" s="57" t="s">
        <v>305</v>
      </c>
      <c r="D578" s="160" t="s">
        <v>146</v>
      </c>
      <c r="E578" s="30"/>
      <c r="F578" s="157"/>
      <c r="G578" s="157"/>
      <c r="H578" s="158"/>
      <c r="I578" s="158"/>
      <c r="J578" s="164"/>
      <c r="K578" s="73">
        <v>1</v>
      </c>
      <c r="L578" s="157"/>
      <c r="M578" s="157"/>
      <c r="N578" s="157"/>
      <c r="O578" s="157"/>
      <c r="P578" s="98">
        <f t="shared" si="22"/>
        <v>1</v>
      </c>
      <c r="Q578" s="157" t="s">
        <v>849</v>
      </c>
      <c r="R578" s="171"/>
      <c r="S578" s="131"/>
      <c r="U578" s="1"/>
    </row>
    <row r="579" s="131" customFormat="1" customHeight="1" spans="1:21">
      <c r="A579" s="140">
        <f t="shared" si="20"/>
        <v>574</v>
      </c>
      <c r="B579" s="57" t="s">
        <v>994</v>
      </c>
      <c r="C579" s="57" t="s">
        <v>21</v>
      </c>
      <c r="D579" s="161" t="s">
        <v>995</v>
      </c>
      <c r="E579" s="162"/>
      <c r="F579" s="157"/>
      <c r="G579" s="157"/>
      <c r="H579" s="158"/>
      <c r="I579" s="158"/>
      <c r="J579" s="164"/>
      <c r="K579" s="73">
        <v>6</v>
      </c>
      <c r="L579" s="157"/>
      <c r="M579" s="157"/>
      <c r="N579" s="157"/>
      <c r="O579" s="157"/>
      <c r="P579" s="98">
        <f t="shared" si="22"/>
        <v>6</v>
      </c>
      <c r="Q579" s="157" t="s">
        <v>849</v>
      </c>
      <c r="R579" s="163"/>
      <c r="S579" s="131"/>
      <c r="U579" s="1"/>
    </row>
    <row r="580" s="131" customFormat="1" customHeight="1" spans="1:21">
      <c r="A580" s="140">
        <f t="shared" si="20"/>
        <v>575</v>
      </c>
      <c r="B580" s="191" t="s">
        <v>996</v>
      </c>
      <c r="C580" s="191" t="s">
        <v>997</v>
      </c>
      <c r="D580" s="160" t="s">
        <v>998</v>
      </c>
      <c r="E580" s="30"/>
      <c r="F580" s="157"/>
      <c r="G580" s="157"/>
      <c r="H580" s="63"/>
      <c r="I580" s="188"/>
      <c r="J580" s="192"/>
      <c r="K580" s="73">
        <v>5000</v>
      </c>
      <c r="L580" s="157"/>
      <c r="M580" s="157"/>
      <c r="N580" s="157"/>
      <c r="O580" s="157"/>
      <c r="P580" s="98">
        <f t="shared" si="22"/>
        <v>5000</v>
      </c>
      <c r="Q580" s="157" t="s">
        <v>849</v>
      </c>
      <c r="R580" s="171"/>
      <c r="S580" s="131"/>
      <c r="U580" s="1"/>
    </row>
    <row r="581" s="131" customFormat="1" customHeight="1" spans="1:21">
      <c r="A581" s="140">
        <f t="shared" si="20"/>
        <v>576</v>
      </c>
      <c r="B581" s="191" t="s">
        <v>999</v>
      </c>
      <c r="C581" s="191" t="s">
        <v>1000</v>
      </c>
      <c r="D581" s="161" t="s">
        <v>1001</v>
      </c>
      <c r="E581" s="162"/>
      <c r="F581" s="157"/>
      <c r="G581" s="157"/>
      <c r="H581" s="63"/>
      <c r="I581" s="188"/>
      <c r="J581" s="192"/>
      <c r="K581" s="73">
        <v>150</v>
      </c>
      <c r="L581" s="157"/>
      <c r="M581" s="157"/>
      <c r="N581" s="157"/>
      <c r="O581" s="157"/>
      <c r="P581" s="98">
        <f t="shared" si="22"/>
        <v>150</v>
      </c>
      <c r="Q581" s="157" t="s">
        <v>849</v>
      </c>
      <c r="R581" s="163"/>
      <c r="S581" s="131"/>
      <c r="U581" s="1"/>
    </row>
    <row r="582" s="131" customFormat="1" customHeight="1" spans="1:21">
      <c r="A582" s="140">
        <f t="shared" si="20"/>
        <v>577</v>
      </c>
      <c r="B582" s="191" t="s">
        <v>1002</v>
      </c>
      <c r="C582" s="191" t="s">
        <v>308</v>
      </c>
      <c r="D582" s="161" t="s">
        <v>1003</v>
      </c>
      <c r="E582" s="162"/>
      <c r="F582" s="157"/>
      <c r="G582" s="157"/>
      <c r="H582" s="63"/>
      <c r="I582" s="188"/>
      <c r="J582" s="192"/>
      <c r="K582" s="73">
        <v>10</v>
      </c>
      <c r="L582" s="157"/>
      <c r="M582" s="157"/>
      <c r="N582" s="157"/>
      <c r="O582" s="157"/>
      <c r="P582" s="98">
        <f t="shared" si="22"/>
        <v>10</v>
      </c>
      <c r="Q582" s="157" t="s">
        <v>849</v>
      </c>
      <c r="R582" s="163"/>
      <c r="S582" s="131"/>
      <c r="U582" s="1"/>
    </row>
    <row r="583" s="131" customFormat="1" customHeight="1" spans="1:21">
      <c r="A583" s="140">
        <f t="shared" si="20"/>
        <v>578</v>
      </c>
      <c r="B583" s="57" t="s">
        <v>1004</v>
      </c>
      <c r="C583" s="57" t="s">
        <v>21</v>
      </c>
      <c r="D583" s="107"/>
      <c r="E583" s="104"/>
      <c r="F583" s="157"/>
      <c r="G583" s="157"/>
      <c r="H583" s="158"/>
      <c r="I583" s="158"/>
      <c r="J583" s="73"/>
      <c r="K583" s="73"/>
      <c r="L583" s="193">
        <v>2000</v>
      </c>
      <c r="M583" s="157"/>
      <c r="N583" s="157"/>
      <c r="O583" s="157"/>
      <c r="P583" s="98">
        <f t="shared" si="22"/>
        <v>2000</v>
      </c>
      <c r="Q583" s="157" t="s">
        <v>1005</v>
      </c>
      <c r="R583" s="171"/>
      <c r="U583" s="1"/>
    </row>
    <row r="584" s="131" customFormat="1" customHeight="1" spans="1:21">
      <c r="A584" s="140">
        <f t="shared" si="20"/>
        <v>579</v>
      </c>
      <c r="B584" s="73" t="s">
        <v>1006</v>
      </c>
      <c r="C584" s="73" t="s">
        <v>930</v>
      </c>
      <c r="D584" s="107"/>
      <c r="E584" s="104"/>
      <c r="F584" s="157"/>
      <c r="G584" s="157"/>
      <c r="H584" s="158"/>
      <c r="I584" s="158"/>
      <c r="J584" s="73"/>
      <c r="K584" s="73"/>
      <c r="L584" s="193">
        <v>10000</v>
      </c>
      <c r="M584" s="157"/>
      <c r="N584" s="157"/>
      <c r="O584" s="157"/>
      <c r="P584" s="98">
        <f t="shared" si="22"/>
        <v>10000</v>
      </c>
      <c r="Q584" s="157" t="s">
        <v>1005</v>
      </c>
      <c r="R584" s="171"/>
      <c r="U584" s="1"/>
    </row>
    <row r="585" s="131" customFormat="1" customHeight="1" spans="1:21">
      <c r="A585" s="140">
        <f t="shared" si="20"/>
        <v>580</v>
      </c>
      <c r="B585" s="57" t="s">
        <v>1007</v>
      </c>
      <c r="C585" s="57" t="s">
        <v>21</v>
      </c>
      <c r="D585" s="161" t="s">
        <v>1008</v>
      </c>
      <c r="E585" s="162"/>
      <c r="F585" s="157"/>
      <c r="G585" s="157"/>
      <c r="H585" s="158"/>
      <c r="I585" s="158"/>
      <c r="J585" s="73"/>
      <c r="K585" s="73"/>
      <c r="L585" s="193">
        <v>10</v>
      </c>
      <c r="M585" s="157"/>
      <c r="N585" s="157"/>
      <c r="O585" s="157"/>
      <c r="P585" s="98">
        <f t="shared" si="22"/>
        <v>10</v>
      </c>
      <c r="Q585" s="157" t="s">
        <v>1005</v>
      </c>
      <c r="R585" s="163"/>
      <c r="U585" s="1"/>
    </row>
    <row r="586" s="131" customFormat="1" customHeight="1" spans="1:21">
      <c r="A586" s="140">
        <f t="shared" ref="A586:A649" si="23">ROW()-5</f>
        <v>581</v>
      </c>
      <c r="B586" s="73" t="s">
        <v>1009</v>
      </c>
      <c r="C586" s="73" t="s">
        <v>21</v>
      </c>
      <c r="D586" s="160"/>
      <c r="E586" s="30"/>
      <c r="F586" s="157"/>
      <c r="G586" s="157"/>
      <c r="H586" s="158"/>
      <c r="I586" s="158"/>
      <c r="J586" s="73"/>
      <c r="K586" s="73"/>
      <c r="L586" s="193">
        <v>60</v>
      </c>
      <c r="M586" s="157"/>
      <c r="N586" s="157"/>
      <c r="O586" s="157"/>
      <c r="P586" s="98">
        <f t="shared" si="22"/>
        <v>60</v>
      </c>
      <c r="Q586" s="157" t="s">
        <v>1005</v>
      </c>
      <c r="R586" s="171"/>
      <c r="U586" s="1"/>
    </row>
    <row r="587" s="131" customFormat="1" customHeight="1" spans="1:21">
      <c r="A587" s="140">
        <f t="shared" si="23"/>
        <v>582</v>
      </c>
      <c r="B587" s="73" t="s">
        <v>1010</v>
      </c>
      <c r="C587" s="73" t="s">
        <v>21</v>
      </c>
      <c r="D587" s="161" t="s">
        <v>837</v>
      </c>
      <c r="E587" s="162"/>
      <c r="F587" s="157"/>
      <c r="G587" s="157"/>
      <c r="H587" s="158"/>
      <c r="I587" s="158"/>
      <c r="J587" s="73"/>
      <c r="K587" s="73"/>
      <c r="L587" s="193">
        <v>4</v>
      </c>
      <c r="M587" s="157"/>
      <c r="N587" s="157"/>
      <c r="O587" s="157"/>
      <c r="P587" s="98">
        <f t="shared" si="22"/>
        <v>4</v>
      </c>
      <c r="Q587" s="157" t="s">
        <v>1005</v>
      </c>
      <c r="R587" s="163"/>
      <c r="U587" s="1"/>
    </row>
    <row r="588" s="131" customFormat="1" customHeight="1" spans="1:21">
      <c r="A588" s="140">
        <f t="shared" si="23"/>
        <v>583</v>
      </c>
      <c r="B588" s="57" t="s">
        <v>1011</v>
      </c>
      <c r="C588" s="57" t="s">
        <v>21</v>
      </c>
      <c r="D588" s="161" t="s">
        <v>1008</v>
      </c>
      <c r="E588" s="162"/>
      <c r="F588" s="157"/>
      <c r="G588" s="157"/>
      <c r="H588" s="158"/>
      <c r="I588" s="158"/>
      <c r="J588" s="73"/>
      <c r="K588" s="73"/>
      <c r="L588" s="193">
        <v>10</v>
      </c>
      <c r="M588" s="157"/>
      <c r="N588" s="157"/>
      <c r="O588" s="157"/>
      <c r="P588" s="98">
        <f t="shared" si="22"/>
        <v>10</v>
      </c>
      <c r="Q588" s="157" t="s">
        <v>1005</v>
      </c>
      <c r="R588" s="163"/>
      <c r="U588" s="1"/>
    </row>
    <row r="589" s="131" customFormat="1" customHeight="1" spans="1:21">
      <c r="A589" s="140">
        <f t="shared" si="23"/>
        <v>584</v>
      </c>
      <c r="B589" s="57" t="s">
        <v>1012</v>
      </c>
      <c r="C589" s="57" t="s">
        <v>28</v>
      </c>
      <c r="D589" s="161" t="s">
        <v>1013</v>
      </c>
      <c r="E589" s="162"/>
      <c r="F589" s="157"/>
      <c r="G589" s="157"/>
      <c r="H589" s="158"/>
      <c r="I589" s="158"/>
      <c r="J589" s="73"/>
      <c r="K589" s="73"/>
      <c r="L589" s="193">
        <v>4</v>
      </c>
      <c r="M589" s="157"/>
      <c r="N589" s="157"/>
      <c r="O589" s="157"/>
      <c r="P589" s="98">
        <f t="shared" si="22"/>
        <v>4</v>
      </c>
      <c r="Q589" s="157" t="s">
        <v>1005</v>
      </c>
      <c r="R589" s="163"/>
      <c r="U589" s="1"/>
    </row>
    <row r="590" s="131" customFormat="1" customHeight="1" spans="1:21">
      <c r="A590" s="140">
        <f t="shared" si="23"/>
        <v>585</v>
      </c>
      <c r="B590" s="57" t="s">
        <v>1014</v>
      </c>
      <c r="C590" s="57" t="s">
        <v>900</v>
      </c>
      <c r="D590" s="73"/>
      <c r="E590" s="165"/>
      <c r="F590" s="157"/>
      <c r="G590" s="157"/>
      <c r="H590" s="158"/>
      <c r="I590" s="158"/>
      <c r="J590" s="73"/>
      <c r="K590" s="73"/>
      <c r="L590" s="193">
        <v>700</v>
      </c>
      <c r="M590" s="157"/>
      <c r="N590" s="157"/>
      <c r="O590" s="157"/>
      <c r="P590" s="98">
        <f t="shared" si="22"/>
        <v>700</v>
      </c>
      <c r="Q590" s="157" t="s">
        <v>1005</v>
      </c>
      <c r="R590" s="165"/>
      <c r="U590" s="1"/>
    </row>
    <row r="591" s="131" customFormat="1" customHeight="1" spans="1:21">
      <c r="A591" s="140">
        <f t="shared" si="23"/>
        <v>586</v>
      </c>
      <c r="B591" s="57" t="s">
        <v>1015</v>
      </c>
      <c r="C591" s="57" t="s">
        <v>900</v>
      </c>
      <c r="D591" s="73"/>
      <c r="E591" s="165"/>
      <c r="F591" s="157"/>
      <c r="G591" s="157"/>
      <c r="H591" s="158"/>
      <c r="I591" s="158"/>
      <c r="J591" s="73"/>
      <c r="K591" s="73"/>
      <c r="L591" s="193">
        <v>300</v>
      </c>
      <c r="M591" s="157"/>
      <c r="N591" s="157"/>
      <c r="O591" s="157"/>
      <c r="P591" s="98">
        <f t="shared" si="22"/>
        <v>300</v>
      </c>
      <c r="Q591" s="157" t="s">
        <v>1005</v>
      </c>
      <c r="R591" s="165"/>
      <c r="U591" s="1"/>
    </row>
    <row r="592" s="131" customFormat="1" customHeight="1" spans="1:21">
      <c r="A592" s="140">
        <f t="shared" si="23"/>
        <v>587</v>
      </c>
      <c r="B592" s="57" t="s">
        <v>1016</v>
      </c>
      <c r="C592" s="57" t="s">
        <v>900</v>
      </c>
      <c r="D592" s="73"/>
      <c r="E592" s="165"/>
      <c r="F592" s="157"/>
      <c r="G592" s="157"/>
      <c r="H592" s="158"/>
      <c r="I592" s="158"/>
      <c r="J592" s="73"/>
      <c r="K592" s="73"/>
      <c r="L592" s="193">
        <v>1500</v>
      </c>
      <c r="M592" s="157"/>
      <c r="N592" s="157"/>
      <c r="O592" s="157"/>
      <c r="P592" s="98">
        <f t="shared" si="22"/>
        <v>1500</v>
      </c>
      <c r="Q592" s="157" t="s">
        <v>1005</v>
      </c>
      <c r="R592" s="165"/>
      <c r="U592" s="1"/>
    </row>
    <row r="593" s="131" customFormat="1" customHeight="1" spans="1:21">
      <c r="A593" s="140">
        <f t="shared" si="23"/>
        <v>588</v>
      </c>
      <c r="B593" s="57" t="s">
        <v>1017</v>
      </c>
      <c r="C593" s="57" t="s">
        <v>900</v>
      </c>
      <c r="D593" s="73"/>
      <c r="E593" s="165"/>
      <c r="F593" s="157"/>
      <c r="G593" s="157"/>
      <c r="H593" s="158"/>
      <c r="I593" s="158"/>
      <c r="J593" s="73"/>
      <c r="K593" s="73"/>
      <c r="L593" s="193">
        <v>600</v>
      </c>
      <c r="M593" s="157"/>
      <c r="N593" s="157"/>
      <c r="O593" s="157"/>
      <c r="P593" s="98">
        <f t="shared" si="22"/>
        <v>600</v>
      </c>
      <c r="Q593" s="157" t="s">
        <v>1005</v>
      </c>
      <c r="R593" s="165"/>
      <c r="U593" s="1"/>
    </row>
    <row r="594" s="131" customFormat="1" customHeight="1" spans="1:21">
      <c r="A594" s="140">
        <f t="shared" si="23"/>
        <v>589</v>
      </c>
      <c r="B594" s="57" t="s">
        <v>1018</v>
      </c>
      <c r="C594" s="57" t="s">
        <v>305</v>
      </c>
      <c r="D594" s="73"/>
      <c r="E594" s="165"/>
      <c r="F594" s="157"/>
      <c r="G594" s="157"/>
      <c r="H594" s="158"/>
      <c r="I594" s="158"/>
      <c r="J594" s="73"/>
      <c r="K594" s="73"/>
      <c r="L594" s="193">
        <v>50</v>
      </c>
      <c r="M594" s="157"/>
      <c r="N594" s="157"/>
      <c r="O594" s="157"/>
      <c r="P594" s="98">
        <f t="shared" si="22"/>
        <v>50</v>
      </c>
      <c r="Q594" s="157" t="s">
        <v>1005</v>
      </c>
      <c r="R594" s="165"/>
      <c r="U594" s="1"/>
    </row>
    <row r="595" s="131" customFormat="1" customHeight="1" spans="1:21">
      <c r="A595" s="140">
        <f t="shared" si="23"/>
        <v>590</v>
      </c>
      <c r="B595" s="57" t="s">
        <v>1019</v>
      </c>
      <c r="C595" s="57" t="s">
        <v>305</v>
      </c>
      <c r="D595" s="73"/>
      <c r="E595" s="165"/>
      <c r="F595" s="157"/>
      <c r="G595" s="157"/>
      <c r="H595" s="158"/>
      <c r="I595" s="158"/>
      <c r="J595" s="73"/>
      <c r="K595" s="73"/>
      <c r="L595" s="193">
        <v>50</v>
      </c>
      <c r="M595" s="157"/>
      <c r="N595" s="157"/>
      <c r="O595" s="157"/>
      <c r="P595" s="98">
        <f t="shared" si="22"/>
        <v>50</v>
      </c>
      <c r="Q595" s="157" t="s">
        <v>1005</v>
      </c>
      <c r="R595" s="165"/>
      <c r="U595" s="1"/>
    </row>
    <row r="596" s="131" customFormat="1" customHeight="1" spans="1:21">
      <c r="A596" s="140">
        <f t="shared" si="23"/>
        <v>591</v>
      </c>
      <c r="B596" s="57" t="s">
        <v>1020</v>
      </c>
      <c r="C596" s="57" t="s">
        <v>21</v>
      </c>
      <c r="D596" s="73"/>
      <c r="E596" s="165"/>
      <c r="F596" s="157"/>
      <c r="G596" s="157"/>
      <c r="H596" s="158"/>
      <c r="I596" s="158"/>
      <c r="J596" s="73"/>
      <c r="K596" s="73"/>
      <c r="L596" s="193">
        <v>100</v>
      </c>
      <c r="M596" s="157"/>
      <c r="N596" s="157"/>
      <c r="O596" s="157"/>
      <c r="P596" s="98">
        <v>100</v>
      </c>
      <c r="Q596" s="157" t="s">
        <v>1005</v>
      </c>
      <c r="R596" s="165"/>
      <c r="U596" s="1"/>
    </row>
    <row r="597" s="131" customFormat="1" customHeight="1" spans="1:21">
      <c r="A597" s="140">
        <f t="shared" si="23"/>
        <v>592</v>
      </c>
      <c r="B597" s="57" t="s">
        <v>1021</v>
      </c>
      <c r="C597" s="57" t="s">
        <v>305</v>
      </c>
      <c r="D597" s="73"/>
      <c r="E597" s="165"/>
      <c r="F597" s="157"/>
      <c r="G597" s="157"/>
      <c r="H597" s="158"/>
      <c r="I597" s="158"/>
      <c r="J597" s="73"/>
      <c r="K597" s="73"/>
      <c r="L597" s="193">
        <v>10</v>
      </c>
      <c r="M597" s="157"/>
      <c r="N597" s="157"/>
      <c r="O597" s="157"/>
      <c r="P597" s="98">
        <f t="shared" ref="P597:P660" si="24">SUM(F597:O597)</f>
        <v>10</v>
      </c>
      <c r="Q597" s="157" t="s">
        <v>1005</v>
      </c>
      <c r="R597" s="165"/>
      <c r="U597" s="1"/>
    </row>
    <row r="598" s="131" customFormat="1" customHeight="1" spans="1:21">
      <c r="A598" s="140">
        <f t="shared" si="23"/>
        <v>593</v>
      </c>
      <c r="B598" s="57" t="s">
        <v>1022</v>
      </c>
      <c r="C598" s="57" t="s">
        <v>305</v>
      </c>
      <c r="D598" s="73"/>
      <c r="E598" s="165"/>
      <c r="F598" s="157"/>
      <c r="G598" s="157"/>
      <c r="H598" s="158"/>
      <c r="I598" s="158"/>
      <c r="J598" s="73"/>
      <c r="K598" s="73"/>
      <c r="L598" s="193">
        <v>15</v>
      </c>
      <c r="M598" s="157"/>
      <c r="N598" s="157"/>
      <c r="O598" s="157"/>
      <c r="P598" s="98">
        <f t="shared" si="24"/>
        <v>15</v>
      </c>
      <c r="Q598" s="157" t="s">
        <v>1005</v>
      </c>
      <c r="R598" s="165"/>
      <c r="U598" s="1"/>
    </row>
    <row r="599" s="131" customFormat="1" customHeight="1" spans="1:21">
      <c r="A599" s="140">
        <f t="shared" si="23"/>
        <v>594</v>
      </c>
      <c r="B599" s="57" t="s">
        <v>1023</v>
      </c>
      <c r="C599" s="57" t="s">
        <v>305</v>
      </c>
      <c r="D599" s="73"/>
      <c r="E599" s="165"/>
      <c r="F599" s="157"/>
      <c r="G599" s="157"/>
      <c r="H599" s="158"/>
      <c r="I599" s="158"/>
      <c r="J599" s="73"/>
      <c r="K599" s="73"/>
      <c r="L599" s="193">
        <v>15</v>
      </c>
      <c r="M599" s="157"/>
      <c r="N599" s="157"/>
      <c r="O599" s="157"/>
      <c r="P599" s="98">
        <f t="shared" si="24"/>
        <v>15</v>
      </c>
      <c r="Q599" s="157" t="s">
        <v>1005</v>
      </c>
      <c r="R599" s="165"/>
      <c r="U599" s="1"/>
    </row>
    <row r="600" s="131" customFormat="1" customHeight="1" spans="1:21">
      <c r="A600" s="140">
        <f t="shared" si="23"/>
        <v>595</v>
      </c>
      <c r="B600" s="57" t="s">
        <v>1024</v>
      </c>
      <c r="C600" s="57" t="s">
        <v>21</v>
      </c>
      <c r="D600" s="73"/>
      <c r="E600" s="165"/>
      <c r="F600" s="157"/>
      <c r="G600" s="157"/>
      <c r="H600" s="158"/>
      <c r="I600" s="158"/>
      <c r="J600" s="73"/>
      <c r="K600" s="73"/>
      <c r="L600" s="193">
        <v>30</v>
      </c>
      <c r="M600" s="157"/>
      <c r="N600" s="157"/>
      <c r="O600" s="157"/>
      <c r="P600" s="98">
        <f t="shared" si="24"/>
        <v>30</v>
      </c>
      <c r="Q600" s="157" t="s">
        <v>1005</v>
      </c>
      <c r="R600" s="165"/>
      <c r="U600" s="1"/>
    </row>
    <row r="601" s="131" customFormat="1" customHeight="1" spans="1:21">
      <c r="A601" s="140">
        <f t="shared" si="23"/>
        <v>596</v>
      </c>
      <c r="B601" s="57" t="s">
        <v>1025</v>
      </c>
      <c r="C601" s="57" t="s">
        <v>21</v>
      </c>
      <c r="D601" s="57" t="s">
        <v>1026</v>
      </c>
      <c r="E601" s="194" t="s">
        <v>1027</v>
      </c>
      <c r="F601" s="157"/>
      <c r="G601" s="157"/>
      <c r="H601" s="158"/>
      <c r="I601" s="158"/>
      <c r="J601" s="73"/>
      <c r="K601" s="73"/>
      <c r="L601" s="193">
        <v>20</v>
      </c>
      <c r="M601" s="157"/>
      <c r="N601" s="157"/>
      <c r="O601" s="157"/>
      <c r="P601" s="98">
        <f t="shared" si="24"/>
        <v>20</v>
      </c>
      <c r="Q601" s="157" t="s">
        <v>1005</v>
      </c>
      <c r="R601" s="194" t="s">
        <v>1027</v>
      </c>
      <c r="U601" s="1"/>
    </row>
    <row r="602" s="131" customFormat="1" customHeight="1" spans="1:21">
      <c r="A602" s="140">
        <f t="shared" si="23"/>
        <v>597</v>
      </c>
      <c r="B602" s="57" t="s">
        <v>1028</v>
      </c>
      <c r="C602" s="57" t="s">
        <v>21</v>
      </c>
      <c r="D602" s="57" t="s">
        <v>1029</v>
      </c>
      <c r="E602" s="165"/>
      <c r="F602" s="157"/>
      <c r="G602" s="157"/>
      <c r="H602" s="158"/>
      <c r="I602" s="158"/>
      <c r="J602" s="73"/>
      <c r="K602" s="73"/>
      <c r="L602" s="193">
        <v>20</v>
      </c>
      <c r="M602" s="157"/>
      <c r="N602" s="157"/>
      <c r="O602" s="157"/>
      <c r="P602" s="98">
        <f t="shared" si="24"/>
        <v>20</v>
      </c>
      <c r="Q602" s="157" t="s">
        <v>1005</v>
      </c>
      <c r="R602" s="165"/>
      <c r="U602" s="1"/>
    </row>
    <row r="603" s="131" customFormat="1" customHeight="1" spans="1:21">
      <c r="A603" s="140">
        <f t="shared" si="23"/>
        <v>598</v>
      </c>
      <c r="B603" s="57" t="s">
        <v>1030</v>
      </c>
      <c r="C603" s="57" t="s">
        <v>305</v>
      </c>
      <c r="D603" s="57" t="s">
        <v>987</v>
      </c>
      <c r="E603" s="165"/>
      <c r="F603" s="157"/>
      <c r="G603" s="157"/>
      <c r="H603" s="158"/>
      <c r="I603" s="158"/>
      <c r="J603" s="73"/>
      <c r="K603" s="73"/>
      <c r="L603" s="193">
        <v>2</v>
      </c>
      <c r="M603" s="157"/>
      <c r="N603" s="157"/>
      <c r="O603" s="157"/>
      <c r="P603" s="98">
        <f t="shared" si="24"/>
        <v>2</v>
      </c>
      <c r="Q603" s="157" t="s">
        <v>1005</v>
      </c>
      <c r="R603" s="165"/>
      <c r="U603" s="1"/>
    </row>
    <row r="604" s="131" customFormat="1" customHeight="1" spans="1:21">
      <c r="A604" s="140">
        <f t="shared" si="23"/>
        <v>599</v>
      </c>
      <c r="B604" s="57" t="s">
        <v>1031</v>
      </c>
      <c r="C604" s="57" t="s">
        <v>997</v>
      </c>
      <c r="D604" s="73" t="s">
        <v>1032</v>
      </c>
      <c r="E604" s="165"/>
      <c r="F604" s="157"/>
      <c r="G604" s="157"/>
      <c r="H604" s="158"/>
      <c r="I604" s="158"/>
      <c r="J604" s="73"/>
      <c r="K604" s="73"/>
      <c r="L604" s="193">
        <v>20</v>
      </c>
      <c r="M604" s="157"/>
      <c r="N604" s="157"/>
      <c r="O604" s="157"/>
      <c r="P604" s="98">
        <f t="shared" si="24"/>
        <v>20</v>
      </c>
      <c r="Q604" s="157" t="s">
        <v>1005</v>
      </c>
      <c r="R604" s="165"/>
      <c r="U604" s="1"/>
    </row>
    <row r="605" s="131" customFormat="1" customHeight="1" spans="1:21">
      <c r="A605" s="140">
        <f t="shared" si="23"/>
        <v>600</v>
      </c>
      <c r="B605" s="57" t="s">
        <v>1033</v>
      </c>
      <c r="C605" s="57" t="s">
        <v>21</v>
      </c>
      <c r="D605" s="57" t="s">
        <v>987</v>
      </c>
      <c r="E605" s="165"/>
      <c r="F605" s="157"/>
      <c r="G605" s="157"/>
      <c r="H605" s="158"/>
      <c r="I605" s="158"/>
      <c r="J605" s="73"/>
      <c r="K605" s="73"/>
      <c r="L605" s="193">
        <v>8</v>
      </c>
      <c r="M605" s="157"/>
      <c r="N605" s="157"/>
      <c r="O605" s="157"/>
      <c r="P605" s="98">
        <f t="shared" si="24"/>
        <v>8</v>
      </c>
      <c r="Q605" s="157" t="s">
        <v>1005</v>
      </c>
      <c r="R605" s="165"/>
      <c r="U605" s="1"/>
    </row>
    <row r="606" s="131" customFormat="1" customHeight="1" spans="1:21">
      <c r="A606" s="140">
        <f t="shared" si="23"/>
        <v>601</v>
      </c>
      <c r="B606" s="57" t="s">
        <v>1034</v>
      </c>
      <c r="C606" s="57" t="s">
        <v>21</v>
      </c>
      <c r="D606" s="57" t="s">
        <v>1035</v>
      </c>
      <c r="E606" s="194" t="s">
        <v>1027</v>
      </c>
      <c r="F606" s="157"/>
      <c r="G606" s="157"/>
      <c r="H606" s="158"/>
      <c r="I606" s="158"/>
      <c r="J606" s="73"/>
      <c r="K606" s="73"/>
      <c r="L606" s="193">
        <v>60</v>
      </c>
      <c r="M606" s="157"/>
      <c r="N606" s="157"/>
      <c r="O606" s="157"/>
      <c r="P606" s="98">
        <f t="shared" si="24"/>
        <v>60</v>
      </c>
      <c r="Q606" s="157" t="s">
        <v>1005</v>
      </c>
      <c r="R606" s="194" t="s">
        <v>1027</v>
      </c>
      <c r="U606" s="1"/>
    </row>
    <row r="607" s="131" customFormat="1" customHeight="1" spans="1:21">
      <c r="A607" s="140">
        <f t="shared" si="23"/>
        <v>602</v>
      </c>
      <c r="B607" s="57" t="s">
        <v>1034</v>
      </c>
      <c r="C607" s="57" t="s">
        <v>21</v>
      </c>
      <c r="D607" s="57" t="s">
        <v>1036</v>
      </c>
      <c r="E607" s="194" t="s">
        <v>1027</v>
      </c>
      <c r="F607" s="157"/>
      <c r="G607" s="157"/>
      <c r="H607" s="158"/>
      <c r="I607" s="158"/>
      <c r="J607" s="73"/>
      <c r="K607" s="57"/>
      <c r="L607" s="193">
        <v>400</v>
      </c>
      <c r="M607" s="157"/>
      <c r="N607" s="157"/>
      <c r="O607" s="157"/>
      <c r="P607" s="98">
        <f t="shared" si="24"/>
        <v>400</v>
      </c>
      <c r="Q607" s="157" t="s">
        <v>1005</v>
      </c>
      <c r="R607" s="194" t="s">
        <v>1027</v>
      </c>
      <c r="U607" s="1"/>
    </row>
    <row r="608" s="131" customFormat="1" customHeight="1" spans="1:21">
      <c r="A608" s="140">
        <f t="shared" si="23"/>
        <v>603</v>
      </c>
      <c r="B608" s="57" t="s">
        <v>1037</v>
      </c>
      <c r="C608" s="57" t="s">
        <v>131</v>
      </c>
      <c r="D608" s="57" t="s">
        <v>1038</v>
      </c>
      <c r="E608" s="194" t="s">
        <v>1027</v>
      </c>
      <c r="F608" s="157"/>
      <c r="G608" s="157"/>
      <c r="H608" s="158"/>
      <c r="I608" s="158"/>
      <c r="J608" s="73"/>
      <c r="K608" s="73"/>
      <c r="L608" s="193">
        <v>50</v>
      </c>
      <c r="M608" s="157"/>
      <c r="N608" s="157"/>
      <c r="O608" s="157"/>
      <c r="P608" s="98">
        <f t="shared" si="24"/>
        <v>50</v>
      </c>
      <c r="Q608" s="157" t="s">
        <v>1005</v>
      </c>
      <c r="R608" s="194" t="s">
        <v>1027</v>
      </c>
      <c r="U608" s="1"/>
    </row>
    <row r="609" s="131" customFormat="1" customHeight="1" spans="1:21">
      <c r="A609" s="140">
        <f t="shared" si="23"/>
        <v>604</v>
      </c>
      <c r="B609" s="57" t="s">
        <v>1039</v>
      </c>
      <c r="C609" s="57" t="s">
        <v>305</v>
      </c>
      <c r="D609" s="73"/>
      <c r="E609" s="165"/>
      <c r="F609" s="157"/>
      <c r="G609" s="157"/>
      <c r="H609" s="158"/>
      <c r="I609" s="158"/>
      <c r="J609" s="73"/>
      <c r="K609" s="73"/>
      <c r="L609" s="193">
        <v>10</v>
      </c>
      <c r="M609" s="157"/>
      <c r="N609" s="157"/>
      <c r="O609" s="157"/>
      <c r="P609" s="98">
        <f t="shared" si="24"/>
        <v>10</v>
      </c>
      <c r="Q609" s="157" t="s">
        <v>1005</v>
      </c>
      <c r="R609" s="165"/>
      <c r="U609" s="1"/>
    </row>
    <row r="610" s="131" customFormat="1" customHeight="1" spans="1:21">
      <c r="A610" s="140">
        <f t="shared" si="23"/>
        <v>605</v>
      </c>
      <c r="B610" s="57" t="s">
        <v>1040</v>
      </c>
      <c r="C610" s="57" t="s">
        <v>305</v>
      </c>
      <c r="D610" s="73"/>
      <c r="E610" s="165"/>
      <c r="F610" s="157"/>
      <c r="G610" s="157"/>
      <c r="H610" s="158"/>
      <c r="I610" s="158"/>
      <c r="J610" s="73"/>
      <c r="K610" s="73"/>
      <c r="L610" s="193">
        <v>10</v>
      </c>
      <c r="M610" s="157"/>
      <c r="N610" s="157"/>
      <c r="O610" s="157"/>
      <c r="P610" s="98">
        <f t="shared" si="24"/>
        <v>10</v>
      </c>
      <c r="Q610" s="157" t="s">
        <v>1005</v>
      </c>
      <c r="R610" s="165"/>
      <c r="U610" s="1"/>
    </row>
    <row r="611" s="131" customFormat="1" customHeight="1" spans="1:21">
      <c r="A611" s="140">
        <f t="shared" si="23"/>
        <v>606</v>
      </c>
      <c r="B611" s="57" t="s">
        <v>1041</v>
      </c>
      <c r="C611" s="57" t="s">
        <v>997</v>
      </c>
      <c r="D611" s="73"/>
      <c r="E611" s="165"/>
      <c r="F611" s="157"/>
      <c r="G611" s="157"/>
      <c r="H611" s="158"/>
      <c r="I611" s="158"/>
      <c r="J611" s="73"/>
      <c r="K611" s="73"/>
      <c r="L611" s="193">
        <v>100</v>
      </c>
      <c r="M611" s="157"/>
      <c r="N611" s="157"/>
      <c r="O611" s="157"/>
      <c r="P611" s="98">
        <f t="shared" si="24"/>
        <v>100</v>
      </c>
      <c r="Q611" s="157" t="s">
        <v>1005</v>
      </c>
      <c r="R611" s="165"/>
      <c r="U611" s="1"/>
    </row>
    <row r="612" s="131" customFormat="1" customHeight="1" spans="1:21">
      <c r="A612" s="140">
        <f t="shared" si="23"/>
        <v>607</v>
      </c>
      <c r="B612" s="57" t="s">
        <v>1042</v>
      </c>
      <c r="C612" s="57" t="s">
        <v>21</v>
      </c>
      <c r="D612" s="73"/>
      <c r="E612" s="165"/>
      <c r="F612" s="157"/>
      <c r="G612" s="157"/>
      <c r="H612" s="158"/>
      <c r="I612" s="158"/>
      <c r="J612" s="73"/>
      <c r="K612" s="73"/>
      <c r="L612" s="193">
        <v>50</v>
      </c>
      <c r="M612" s="157"/>
      <c r="N612" s="157"/>
      <c r="O612" s="157"/>
      <c r="P612" s="98">
        <f t="shared" si="24"/>
        <v>50</v>
      </c>
      <c r="Q612" s="157" t="s">
        <v>1005</v>
      </c>
      <c r="R612" s="165"/>
      <c r="U612" s="1"/>
    </row>
    <row r="613" s="131" customFormat="1" customHeight="1" spans="1:21">
      <c r="A613" s="140">
        <f t="shared" si="23"/>
        <v>608</v>
      </c>
      <c r="B613" s="57" t="s">
        <v>1043</v>
      </c>
      <c r="C613" s="57" t="s">
        <v>131</v>
      </c>
      <c r="D613" s="57" t="s">
        <v>1044</v>
      </c>
      <c r="E613" s="165"/>
      <c r="F613" s="157"/>
      <c r="G613" s="157"/>
      <c r="H613" s="158"/>
      <c r="I613" s="158"/>
      <c r="J613" s="73"/>
      <c r="K613" s="73"/>
      <c r="L613" s="193">
        <v>100</v>
      </c>
      <c r="M613" s="157"/>
      <c r="N613" s="157"/>
      <c r="O613" s="157"/>
      <c r="P613" s="98">
        <f t="shared" si="24"/>
        <v>100</v>
      </c>
      <c r="Q613" s="157" t="s">
        <v>1005</v>
      </c>
      <c r="R613" s="165"/>
      <c r="U613" s="1"/>
    </row>
    <row r="614" s="131" customFormat="1" customHeight="1" spans="1:21">
      <c r="A614" s="140">
        <f t="shared" si="23"/>
        <v>609</v>
      </c>
      <c r="B614" s="57" t="s">
        <v>1045</v>
      </c>
      <c r="C614" s="57" t="s">
        <v>1046</v>
      </c>
      <c r="D614" s="57" t="s">
        <v>1044</v>
      </c>
      <c r="E614" s="165"/>
      <c r="F614" s="157"/>
      <c r="G614" s="157"/>
      <c r="H614" s="158"/>
      <c r="I614" s="158"/>
      <c r="J614" s="73"/>
      <c r="K614" s="73"/>
      <c r="L614" s="193">
        <v>50</v>
      </c>
      <c r="M614" s="157"/>
      <c r="N614" s="157"/>
      <c r="O614" s="157"/>
      <c r="P614" s="98">
        <f t="shared" si="24"/>
        <v>50</v>
      </c>
      <c r="Q614" s="157" t="s">
        <v>1005</v>
      </c>
      <c r="R614" s="165"/>
      <c r="U614" s="1"/>
    </row>
    <row r="615" s="131" customFormat="1" customHeight="1" spans="1:21">
      <c r="A615" s="140">
        <f t="shared" si="23"/>
        <v>610</v>
      </c>
      <c r="B615" s="57" t="s">
        <v>1047</v>
      </c>
      <c r="C615" s="57" t="s">
        <v>305</v>
      </c>
      <c r="D615" s="73" t="s">
        <v>1048</v>
      </c>
      <c r="E615" s="165"/>
      <c r="F615" s="157"/>
      <c r="G615" s="157"/>
      <c r="H615" s="158"/>
      <c r="I615" s="158"/>
      <c r="J615" s="73"/>
      <c r="K615" s="73"/>
      <c r="L615" s="193">
        <v>8</v>
      </c>
      <c r="M615" s="157"/>
      <c r="N615" s="157"/>
      <c r="O615" s="157"/>
      <c r="P615" s="98">
        <f t="shared" si="24"/>
        <v>8</v>
      </c>
      <c r="Q615" s="157" t="s">
        <v>1005</v>
      </c>
      <c r="R615" s="165"/>
      <c r="U615" s="1"/>
    </row>
    <row r="616" s="131" customFormat="1" customHeight="1" spans="1:21">
      <c r="A616" s="140">
        <f t="shared" si="23"/>
        <v>611</v>
      </c>
      <c r="B616" s="57" t="s">
        <v>1049</v>
      </c>
      <c r="C616" s="57" t="s">
        <v>28</v>
      </c>
      <c r="D616" s="73"/>
      <c r="E616" s="165"/>
      <c r="F616" s="157"/>
      <c r="G616" s="157"/>
      <c r="H616" s="158"/>
      <c r="I616" s="158"/>
      <c r="J616" s="73"/>
      <c r="K616" s="73"/>
      <c r="L616" s="193">
        <v>30</v>
      </c>
      <c r="M616" s="157"/>
      <c r="N616" s="157"/>
      <c r="O616" s="157"/>
      <c r="P616" s="98">
        <f t="shared" si="24"/>
        <v>30</v>
      </c>
      <c r="Q616" s="157" t="s">
        <v>1005</v>
      </c>
      <c r="R616" s="165"/>
      <c r="U616" s="1"/>
    </row>
    <row r="617" s="131" customFormat="1" customHeight="1" spans="1:21">
      <c r="A617" s="140">
        <f t="shared" si="23"/>
        <v>612</v>
      </c>
      <c r="B617" s="57" t="s">
        <v>1050</v>
      </c>
      <c r="C617" s="57" t="s">
        <v>752</v>
      </c>
      <c r="D617" s="73"/>
      <c r="E617" s="165"/>
      <c r="F617" s="157"/>
      <c r="G617" s="157"/>
      <c r="H617" s="158"/>
      <c r="I617" s="158"/>
      <c r="J617" s="73"/>
      <c r="K617" s="73"/>
      <c r="L617" s="193">
        <v>10</v>
      </c>
      <c r="M617" s="157"/>
      <c r="N617" s="157"/>
      <c r="O617" s="157"/>
      <c r="P617" s="98">
        <f t="shared" si="24"/>
        <v>10</v>
      </c>
      <c r="Q617" s="157" t="s">
        <v>1005</v>
      </c>
      <c r="R617" s="165"/>
      <c r="U617" s="180"/>
    </row>
    <row r="618" s="131" customFormat="1" customHeight="1" spans="1:21">
      <c r="A618" s="140">
        <f t="shared" si="23"/>
        <v>613</v>
      </c>
      <c r="B618" s="57" t="s">
        <v>1051</v>
      </c>
      <c r="C618" s="57" t="s">
        <v>28</v>
      </c>
      <c r="D618" s="73"/>
      <c r="E618" s="165"/>
      <c r="F618" s="157"/>
      <c r="G618" s="157"/>
      <c r="H618" s="158"/>
      <c r="I618" s="158"/>
      <c r="J618" s="73"/>
      <c r="K618" s="73"/>
      <c r="L618" s="193">
        <v>100</v>
      </c>
      <c r="M618" s="157"/>
      <c r="N618" s="157"/>
      <c r="O618" s="157"/>
      <c r="P618" s="98">
        <f t="shared" si="24"/>
        <v>100</v>
      </c>
      <c r="Q618" s="157" t="s">
        <v>1005</v>
      </c>
      <c r="R618" s="165"/>
      <c r="U618" s="180"/>
    </row>
    <row r="619" s="131" customFormat="1" customHeight="1" spans="1:21">
      <c r="A619" s="140">
        <f t="shared" si="23"/>
        <v>614</v>
      </c>
      <c r="B619" s="57" t="s">
        <v>1052</v>
      </c>
      <c r="C619" s="57" t="s">
        <v>21</v>
      </c>
      <c r="D619" s="73"/>
      <c r="E619" s="165"/>
      <c r="F619" s="157"/>
      <c r="G619" s="157"/>
      <c r="H619" s="158"/>
      <c r="I619" s="158"/>
      <c r="J619" s="73"/>
      <c r="K619" s="73"/>
      <c r="L619" s="193">
        <v>2000</v>
      </c>
      <c r="M619" s="157"/>
      <c r="N619" s="157"/>
      <c r="O619" s="157"/>
      <c r="P619" s="98">
        <f t="shared" si="24"/>
        <v>2000</v>
      </c>
      <c r="Q619" s="157" t="s">
        <v>1005</v>
      </c>
      <c r="R619" s="165"/>
      <c r="U619" s="180"/>
    </row>
    <row r="620" s="131" customFormat="1" customHeight="1" spans="1:21">
      <c r="A620" s="140">
        <f t="shared" si="23"/>
        <v>615</v>
      </c>
      <c r="B620" s="57" t="s">
        <v>1053</v>
      </c>
      <c r="C620" s="57" t="s">
        <v>21</v>
      </c>
      <c r="D620" s="57" t="s">
        <v>1054</v>
      </c>
      <c r="E620" s="165"/>
      <c r="F620" s="157"/>
      <c r="G620" s="157"/>
      <c r="H620" s="158"/>
      <c r="I620" s="158"/>
      <c r="J620" s="73"/>
      <c r="K620" s="73"/>
      <c r="L620" s="193">
        <v>4</v>
      </c>
      <c r="M620" s="157"/>
      <c r="N620" s="157"/>
      <c r="O620" s="157"/>
      <c r="P620" s="98">
        <f t="shared" si="24"/>
        <v>4</v>
      </c>
      <c r="Q620" s="157" t="s">
        <v>1005</v>
      </c>
      <c r="R620" s="165"/>
      <c r="U620" s="1"/>
    </row>
    <row r="621" s="131" customFormat="1" customHeight="1" spans="1:21">
      <c r="A621" s="140">
        <f t="shared" si="23"/>
        <v>616</v>
      </c>
      <c r="B621" s="57" t="s">
        <v>1055</v>
      </c>
      <c r="C621" s="57" t="s">
        <v>1000</v>
      </c>
      <c r="D621" s="73"/>
      <c r="E621" s="165"/>
      <c r="F621" s="157"/>
      <c r="G621" s="157"/>
      <c r="H621" s="158"/>
      <c r="I621" s="158"/>
      <c r="J621" s="73"/>
      <c r="K621" s="73"/>
      <c r="L621" s="193">
        <v>2</v>
      </c>
      <c r="M621" s="157"/>
      <c r="N621" s="157"/>
      <c r="O621" s="157"/>
      <c r="P621" s="98">
        <f t="shared" si="24"/>
        <v>2</v>
      </c>
      <c r="Q621" s="157" t="s">
        <v>1005</v>
      </c>
      <c r="R621" s="165"/>
      <c r="U621" s="1"/>
    </row>
    <row r="622" s="131" customFormat="1" customHeight="1" spans="1:21">
      <c r="A622" s="140">
        <f t="shared" si="23"/>
        <v>617</v>
      </c>
      <c r="B622" s="73" t="s">
        <v>1056</v>
      </c>
      <c r="C622" s="73" t="s">
        <v>21</v>
      </c>
      <c r="D622" s="73"/>
      <c r="E622" s="165"/>
      <c r="F622" s="157"/>
      <c r="G622" s="157"/>
      <c r="H622" s="158"/>
      <c r="I622" s="158"/>
      <c r="J622" s="73"/>
      <c r="K622" s="73"/>
      <c r="L622" s="193">
        <v>80</v>
      </c>
      <c r="M622" s="157"/>
      <c r="N622" s="157"/>
      <c r="O622" s="157"/>
      <c r="P622" s="98">
        <f t="shared" si="24"/>
        <v>80</v>
      </c>
      <c r="Q622" s="157" t="s">
        <v>1005</v>
      </c>
      <c r="R622" s="165"/>
      <c r="U622" s="1"/>
    </row>
    <row r="623" s="131" customFormat="1" customHeight="1" spans="1:21">
      <c r="A623" s="140">
        <f t="shared" si="23"/>
        <v>618</v>
      </c>
      <c r="B623" s="57" t="s">
        <v>1057</v>
      </c>
      <c r="C623" s="57" t="s">
        <v>21</v>
      </c>
      <c r="D623" s="57" t="s">
        <v>1058</v>
      </c>
      <c r="E623" s="165"/>
      <c r="F623" s="157"/>
      <c r="G623" s="157"/>
      <c r="H623" s="158"/>
      <c r="I623" s="158"/>
      <c r="J623" s="73"/>
      <c r="K623" s="73"/>
      <c r="L623" s="193">
        <v>10</v>
      </c>
      <c r="M623" s="157"/>
      <c r="N623" s="157"/>
      <c r="O623" s="157"/>
      <c r="P623" s="98">
        <f t="shared" si="24"/>
        <v>10</v>
      </c>
      <c r="Q623" s="157" t="s">
        <v>1005</v>
      </c>
      <c r="R623" s="165"/>
      <c r="U623" s="1"/>
    </row>
    <row r="624" s="131" customFormat="1" customHeight="1" spans="1:21">
      <c r="A624" s="140">
        <f t="shared" si="23"/>
        <v>619</v>
      </c>
      <c r="B624" s="57" t="s">
        <v>1059</v>
      </c>
      <c r="C624" s="57" t="s">
        <v>21</v>
      </c>
      <c r="D624" s="73"/>
      <c r="E624" s="165"/>
      <c r="F624" s="157"/>
      <c r="G624" s="157"/>
      <c r="H624" s="158"/>
      <c r="I624" s="158"/>
      <c r="J624" s="73"/>
      <c r="K624" s="73"/>
      <c r="L624" s="193">
        <v>5</v>
      </c>
      <c r="M624" s="157"/>
      <c r="N624" s="157"/>
      <c r="O624" s="157"/>
      <c r="P624" s="98">
        <f t="shared" si="24"/>
        <v>5</v>
      </c>
      <c r="Q624" s="157" t="s">
        <v>1005</v>
      </c>
      <c r="R624" s="165"/>
      <c r="U624" s="180"/>
    </row>
    <row r="625" s="131" customFormat="1" customHeight="1" spans="1:21">
      <c r="A625" s="140">
        <f t="shared" si="23"/>
        <v>620</v>
      </c>
      <c r="B625" s="57" t="s">
        <v>1060</v>
      </c>
      <c r="C625" s="57" t="s">
        <v>21</v>
      </c>
      <c r="D625" s="73"/>
      <c r="E625" s="165"/>
      <c r="F625" s="157"/>
      <c r="G625" s="157"/>
      <c r="H625" s="158"/>
      <c r="I625" s="158"/>
      <c r="J625" s="73"/>
      <c r="K625" s="73"/>
      <c r="L625" s="193">
        <v>7</v>
      </c>
      <c r="M625" s="157"/>
      <c r="N625" s="157"/>
      <c r="O625" s="157"/>
      <c r="P625" s="98">
        <f t="shared" si="24"/>
        <v>7</v>
      </c>
      <c r="Q625" s="157" t="s">
        <v>1005</v>
      </c>
      <c r="R625" s="165"/>
      <c r="U625" s="180"/>
    </row>
    <row r="626" s="131" customFormat="1" customHeight="1" spans="1:21">
      <c r="A626" s="140">
        <f t="shared" si="23"/>
        <v>621</v>
      </c>
      <c r="B626" s="57" t="s">
        <v>1061</v>
      </c>
      <c r="C626" s="57" t="s">
        <v>21</v>
      </c>
      <c r="D626" s="73"/>
      <c r="E626" s="165"/>
      <c r="F626" s="157"/>
      <c r="G626" s="157"/>
      <c r="H626" s="158"/>
      <c r="I626" s="158"/>
      <c r="J626" s="73"/>
      <c r="K626" s="73"/>
      <c r="L626" s="193">
        <v>2</v>
      </c>
      <c r="M626" s="157"/>
      <c r="N626" s="157"/>
      <c r="O626" s="157"/>
      <c r="P626" s="98">
        <f t="shared" si="24"/>
        <v>2</v>
      </c>
      <c r="Q626" s="157" t="s">
        <v>1005</v>
      </c>
      <c r="R626" s="165"/>
      <c r="U626" s="180"/>
    </row>
    <row r="627" s="131" customFormat="1" customHeight="1" spans="1:21">
      <c r="A627" s="140">
        <f t="shared" si="23"/>
        <v>622</v>
      </c>
      <c r="B627" s="57" t="s">
        <v>1062</v>
      </c>
      <c r="C627" s="57" t="s">
        <v>28</v>
      </c>
      <c r="D627" s="73"/>
      <c r="E627" s="165"/>
      <c r="F627" s="157"/>
      <c r="G627" s="157"/>
      <c r="H627" s="158"/>
      <c r="I627" s="158"/>
      <c r="J627" s="73"/>
      <c r="K627" s="73"/>
      <c r="L627" s="193">
        <v>6</v>
      </c>
      <c r="M627" s="157"/>
      <c r="N627" s="157"/>
      <c r="O627" s="157"/>
      <c r="P627" s="98">
        <f t="shared" si="24"/>
        <v>6</v>
      </c>
      <c r="Q627" s="157" t="s">
        <v>1005</v>
      </c>
      <c r="R627" s="165"/>
      <c r="U627" s="180"/>
    </row>
    <row r="628" s="131" customFormat="1" customHeight="1" spans="1:21">
      <c r="A628" s="140">
        <f t="shared" si="23"/>
        <v>623</v>
      </c>
      <c r="B628" s="57" t="s">
        <v>1063</v>
      </c>
      <c r="C628" s="57" t="s">
        <v>21</v>
      </c>
      <c r="D628" s="73"/>
      <c r="E628" s="165"/>
      <c r="F628" s="157"/>
      <c r="G628" s="157"/>
      <c r="H628" s="158"/>
      <c r="I628" s="158"/>
      <c r="J628" s="73"/>
      <c r="K628" s="73"/>
      <c r="L628" s="193">
        <v>50</v>
      </c>
      <c r="M628" s="157"/>
      <c r="N628" s="157"/>
      <c r="O628" s="157"/>
      <c r="P628" s="98">
        <f t="shared" si="24"/>
        <v>50</v>
      </c>
      <c r="Q628" s="157" t="s">
        <v>1005</v>
      </c>
      <c r="R628" s="165"/>
      <c r="U628" s="195"/>
    </row>
    <row r="629" s="131" customFormat="1" customHeight="1" spans="1:21">
      <c r="A629" s="140">
        <f t="shared" si="23"/>
        <v>624</v>
      </c>
      <c r="B629" s="57" t="s">
        <v>1064</v>
      </c>
      <c r="C629" s="57" t="s">
        <v>28</v>
      </c>
      <c r="D629" s="196" t="s">
        <v>1065</v>
      </c>
      <c r="E629" s="165"/>
      <c r="F629" s="157"/>
      <c r="G629" s="157"/>
      <c r="H629" s="158"/>
      <c r="I629" s="158"/>
      <c r="J629" s="73"/>
      <c r="K629" s="73"/>
      <c r="L629" s="193">
        <v>60</v>
      </c>
      <c r="M629" s="157"/>
      <c r="N629" s="157"/>
      <c r="O629" s="157"/>
      <c r="P629" s="98">
        <f t="shared" si="24"/>
        <v>60</v>
      </c>
      <c r="Q629" s="157" t="s">
        <v>1005</v>
      </c>
      <c r="R629" s="165"/>
      <c r="U629" s="195"/>
    </row>
    <row r="630" s="131" customFormat="1" customHeight="1" spans="1:21">
      <c r="A630" s="140">
        <f t="shared" si="23"/>
        <v>625</v>
      </c>
      <c r="B630" s="57" t="s">
        <v>1066</v>
      </c>
      <c r="C630" s="57" t="s">
        <v>28</v>
      </c>
      <c r="D630" s="57" t="s">
        <v>934</v>
      </c>
      <c r="E630" s="165"/>
      <c r="F630" s="157"/>
      <c r="G630" s="157"/>
      <c r="H630" s="158"/>
      <c r="I630" s="158"/>
      <c r="J630" s="73"/>
      <c r="K630" s="73"/>
      <c r="L630" s="193">
        <v>3</v>
      </c>
      <c r="M630" s="157"/>
      <c r="N630" s="157"/>
      <c r="O630" s="157"/>
      <c r="P630" s="98">
        <f t="shared" si="24"/>
        <v>3</v>
      </c>
      <c r="Q630" s="157" t="s">
        <v>1005</v>
      </c>
      <c r="R630" s="165"/>
      <c r="U630" s="183"/>
    </row>
    <row r="631" s="131" customFormat="1" customHeight="1" spans="1:21">
      <c r="A631" s="140">
        <f t="shared" si="23"/>
        <v>626</v>
      </c>
      <c r="B631" s="197" t="s">
        <v>1067</v>
      </c>
      <c r="C631" s="57" t="s">
        <v>28</v>
      </c>
      <c r="D631" s="73"/>
      <c r="E631" s="165"/>
      <c r="F631" s="157"/>
      <c r="G631" s="157"/>
      <c r="H631" s="158"/>
      <c r="I631" s="158"/>
      <c r="J631" s="73"/>
      <c r="K631" s="73"/>
      <c r="L631" s="193">
        <v>10</v>
      </c>
      <c r="M631" s="157"/>
      <c r="N631" s="157"/>
      <c r="O631" s="157"/>
      <c r="P631" s="98">
        <f t="shared" si="24"/>
        <v>10</v>
      </c>
      <c r="Q631" s="157" t="s">
        <v>1005</v>
      </c>
      <c r="R631" s="165"/>
      <c r="U631" s="180"/>
    </row>
    <row r="632" s="131" customFormat="1" customHeight="1" spans="1:21">
      <c r="A632" s="140">
        <f t="shared" si="23"/>
        <v>627</v>
      </c>
      <c r="B632" s="57" t="s">
        <v>1068</v>
      </c>
      <c r="C632" s="57" t="s">
        <v>28</v>
      </c>
      <c r="D632" s="57" t="s">
        <v>934</v>
      </c>
      <c r="E632" s="165"/>
      <c r="F632" s="157"/>
      <c r="G632" s="157"/>
      <c r="H632" s="158"/>
      <c r="I632" s="158"/>
      <c r="J632" s="73"/>
      <c r="K632" s="73"/>
      <c r="L632" s="193">
        <v>5</v>
      </c>
      <c r="M632" s="157"/>
      <c r="N632" s="157"/>
      <c r="O632" s="157"/>
      <c r="P632" s="98">
        <f t="shared" si="24"/>
        <v>5</v>
      </c>
      <c r="Q632" s="157" t="s">
        <v>1005</v>
      </c>
      <c r="R632" s="165"/>
      <c r="U632" s="183"/>
    </row>
    <row r="633" s="131" customFormat="1" customHeight="1" spans="1:21">
      <c r="A633" s="140">
        <f t="shared" si="23"/>
        <v>628</v>
      </c>
      <c r="B633" s="57" t="s">
        <v>1069</v>
      </c>
      <c r="C633" s="57" t="s">
        <v>28</v>
      </c>
      <c r="D633" s="73"/>
      <c r="E633" s="165"/>
      <c r="F633" s="157"/>
      <c r="G633" s="157"/>
      <c r="H633" s="158"/>
      <c r="I633" s="158"/>
      <c r="J633" s="73"/>
      <c r="K633" s="73"/>
      <c r="L633" s="193">
        <v>5</v>
      </c>
      <c r="M633" s="157"/>
      <c r="N633" s="157"/>
      <c r="O633" s="157"/>
      <c r="P633" s="98">
        <f t="shared" si="24"/>
        <v>5</v>
      </c>
      <c r="Q633" s="157" t="s">
        <v>1005</v>
      </c>
      <c r="R633" s="165"/>
      <c r="U633" s="183"/>
    </row>
    <row r="634" s="131" customFormat="1" customHeight="1" spans="1:21">
      <c r="A634" s="140">
        <f t="shared" si="23"/>
        <v>629</v>
      </c>
      <c r="B634" s="57" t="s">
        <v>1070</v>
      </c>
      <c r="C634" s="57" t="s">
        <v>21</v>
      </c>
      <c r="D634" s="73" t="s">
        <v>1071</v>
      </c>
      <c r="E634" s="165"/>
      <c r="F634" s="157"/>
      <c r="G634" s="157"/>
      <c r="H634" s="158"/>
      <c r="I634" s="158"/>
      <c r="J634" s="73"/>
      <c r="K634" s="73"/>
      <c r="L634" s="193">
        <v>4</v>
      </c>
      <c r="M634" s="157"/>
      <c r="N634" s="157"/>
      <c r="O634" s="157"/>
      <c r="P634" s="98">
        <f t="shared" si="24"/>
        <v>4</v>
      </c>
      <c r="Q634" s="157" t="s">
        <v>1005</v>
      </c>
      <c r="R634" s="165"/>
      <c r="U634" s="1"/>
    </row>
    <row r="635" s="131" customFormat="1" customHeight="1" spans="1:21">
      <c r="A635" s="140">
        <f t="shared" si="23"/>
        <v>630</v>
      </c>
      <c r="B635" s="57" t="s">
        <v>1070</v>
      </c>
      <c r="C635" s="57" t="s">
        <v>21</v>
      </c>
      <c r="D635" s="73" t="s">
        <v>1072</v>
      </c>
      <c r="E635" s="165"/>
      <c r="F635" s="157"/>
      <c r="G635" s="157"/>
      <c r="H635" s="158"/>
      <c r="I635" s="158"/>
      <c r="J635" s="73"/>
      <c r="K635" s="73"/>
      <c r="L635" s="193">
        <v>4</v>
      </c>
      <c r="M635" s="157"/>
      <c r="N635" s="157"/>
      <c r="O635" s="157"/>
      <c r="P635" s="98">
        <f t="shared" si="24"/>
        <v>4</v>
      </c>
      <c r="Q635" s="157" t="s">
        <v>1005</v>
      </c>
      <c r="R635" s="165"/>
      <c r="U635" s="1"/>
    </row>
    <row r="636" s="131" customFormat="1" customHeight="1" spans="1:21">
      <c r="A636" s="140">
        <f t="shared" si="23"/>
        <v>631</v>
      </c>
      <c r="B636" s="57" t="s">
        <v>1073</v>
      </c>
      <c r="C636" s="57" t="s">
        <v>21</v>
      </c>
      <c r="D636" s="73" t="s">
        <v>1074</v>
      </c>
      <c r="E636" s="165"/>
      <c r="F636" s="157"/>
      <c r="G636" s="157"/>
      <c r="H636" s="158"/>
      <c r="I636" s="158"/>
      <c r="J636" s="73"/>
      <c r="K636" s="73"/>
      <c r="L636" s="193">
        <v>4</v>
      </c>
      <c r="M636" s="157"/>
      <c r="N636" s="157"/>
      <c r="O636" s="157"/>
      <c r="P636" s="98">
        <f t="shared" si="24"/>
        <v>4</v>
      </c>
      <c r="Q636" s="157" t="s">
        <v>1005</v>
      </c>
      <c r="R636" s="165"/>
      <c r="U636" s="1"/>
    </row>
    <row r="637" s="131" customFormat="1" customHeight="1" spans="1:21">
      <c r="A637" s="140">
        <f t="shared" si="23"/>
        <v>632</v>
      </c>
      <c r="B637" s="57" t="s">
        <v>1073</v>
      </c>
      <c r="C637" s="57" t="s">
        <v>21</v>
      </c>
      <c r="D637" s="73" t="s">
        <v>1075</v>
      </c>
      <c r="E637" s="165"/>
      <c r="F637" s="157"/>
      <c r="G637" s="157"/>
      <c r="H637" s="158"/>
      <c r="I637" s="158"/>
      <c r="J637" s="73"/>
      <c r="K637" s="73"/>
      <c r="L637" s="193">
        <v>4</v>
      </c>
      <c r="M637" s="157"/>
      <c r="N637" s="157"/>
      <c r="O637" s="157"/>
      <c r="P637" s="98">
        <f t="shared" si="24"/>
        <v>4</v>
      </c>
      <c r="Q637" s="157" t="s">
        <v>1005</v>
      </c>
      <c r="R637" s="165"/>
      <c r="U637" s="1"/>
    </row>
    <row r="638" s="131" customFormat="1" customHeight="1" spans="1:21">
      <c r="A638" s="140">
        <f t="shared" si="23"/>
        <v>633</v>
      </c>
      <c r="B638" s="57" t="s">
        <v>1076</v>
      </c>
      <c r="C638" s="57" t="s">
        <v>21</v>
      </c>
      <c r="D638" s="57" t="s">
        <v>934</v>
      </c>
      <c r="E638" s="165"/>
      <c r="F638" s="157"/>
      <c r="G638" s="157"/>
      <c r="H638" s="158"/>
      <c r="I638" s="158"/>
      <c r="J638" s="73"/>
      <c r="K638" s="73"/>
      <c r="L638" s="193">
        <v>4</v>
      </c>
      <c r="M638" s="157"/>
      <c r="N638" s="157"/>
      <c r="O638" s="157"/>
      <c r="P638" s="98">
        <f t="shared" si="24"/>
        <v>4</v>
      </c>
      <c r="Q638" s="157" t="s">
        <v>1005</v>
      </c>
      <c r="R638" s="165"/>
      <c r="U638" s="1"/>
    </row>
    <row r="639" s="131" customFormat="1" customHeight="1" spans="1:21">
      <c r="A639" s="140">
        <f t="shared" si="23"/>
        <v>634</v>
      </c>
      <c r="B639" s="57" t="s">
        <v>1077</v>
      </c>
      <c r="C639" s="57" t="s">
        <v>28</v>
      </c>
      <c r="D639" s="73"/>
      <c r="E639" s="165"/>
      <c r="F639" s="157"/>
      <c r="G639" s="157"/>
      <c r="H639" s="158"/>
      <c r="I639" s="158"/>
      <c r="J639" s="73"/>
      <c r="K639" s="73"/>
      <c r="L639" s="193">
        <v>4</v>
      </c>
      <c r="M639" s="157"/>
      <c r="N639" s="157"/>
      <c r="O639" s="157"/>
      <c r="P639" s="98">
        <f t="shared" si="24"/>
        <v>4</v>
      </c>
      <c r="Q639" s="157" t="s">
        <v>1005</v>
      </c>
      <c r="R639" s="165"/>
      <c r="U639" s="1"/>
    </row>
    <row r="640" s="131" customFormat="1" customHeight="1" spans="1:21">
      <c r="A640" s="140">
        <f t="shared" si="23"/>
        <v>635</v>
      </c>
      <c r="B640" s="57" t="s">
        <v>1078</v>
      </c>
      <c r="C640" s="57" t="s">
        <v>131</v>
      </c>
      <c r="D640" s="57" t="s">
        <v>934</v>
      </c>
      <c r="E640" s="165"/>
      <c r="F640" s="157"/>
      <c r="G640" s="157"/>
      <c r="H640" s="158"/>
      <c r="I640" s="158"/>
      <c r="J640" s="73"/>
      <c r="K640" s="73"/>
      <c r="L640" s="193">
        <v>10</v>
      </c>
      <c r="M640" s="157"/>
      <c r="N640" s="157"/>
      <c r="O640" s="157"/>
      <c r="P640" s="98">
        <f t="shared" si="24"/>
        <v>10</v>
      </c>
      <c r="Q640" s="157" t="s">
        <v>1005</v>
      </c>
      <c r="R640" s="165"/>
      <c r="U640" s="1"/>
    </row>
    <row r="641" s="131" customFormat="1" customHeight="1" spans="1:21">
      <c r="A641" s="140">
        <f t="shared" si="23"/>
        <v>636</v>
      </c>
      <c r="B641" s="57" t="s">
        <v>1079</v>
      </c>
      <c r="C641" s="57" t="s">
        <v>305</v>
      </c>
      <c r="D641" s="57" t="s">
        <v>934</v>
      </c>
      <c r="E641" s="165"/>
      <c r="F641" s="157"/>
      <c r="G641" s="157"/>
      <c r="H641" s="158"/>
      <c r="I641" s="158"/>
      <c r="J641" s="73"/>
      <c r="K641" s="73"/>
      <c r="L641" s="193">
        <v>2</v>
      </c>
      <c r="M641" s="157"/>
      <c r="N641" s="157"/>
      <c r="O641" s="157"/>
      <c r="P641" s="98">
        <f t="shared" si="24"/>
        <v>2</v>
      </c>
      <c r="Q641" s="157" t="s">
        <v>1005</v>
      </c>
      <c r="R641" s="165"/>
      <c r="U641" s="1"/>
    </row>
    <row r="642" s="131" customFormat="1" customHeight="1" spans="1:21">
      <c r="A642" s="140">
        <f t="shared" si="23"/>
        <v>637</v>
      </c>
      <c r="B642" s="57" t="s">
        <v>1080</v>
      </c>
      <c r="C642" s="57" t="s">
        <v>28</v>
      </c>
      <c r="D642" s="57" t="s">
        <v>934</v>
      </c>
      <c r="E642" s="165"/>
      <c r="F642" s="157"/>
      <c r="G642" s="157"/>
      <c r="H642" s="158"/>
      <c r="I642" s="158"/>
      <c r="J642" s="73"/>
      <c r="K642" s="73"/>
      <c r="L642" s="193">
        <v>2</v>
      </c>
      <c r="M642" s="157"/>
      <c r="N642" s="157"/>
      <c r="O642" s="157"/>
      <c r="P642" s="98">
        <f t="shared" si="24"/>
        <v>2</v>
      </c>
      <c r="Q642" s="157" t="s">
        <v>1005</v>
      </c>
      <c r="R642" s="165"/>
      <c r="U642" s="1"/>
    </row>
    <row r="643" s="131" customFormat="1" customHeight="1" spans="1:21">
      <c r="A643" s="140">
        <f t="shared" si="23"/>
        <v>638</v>
      </c>
      <c r="B643" s="57" t="s">
        <v>147</v>
      </c>
      <c r="C643" s="57" t="s">
        <v>28</v>
      </c>
      <c r="D643" s="57" t="s">
        <v>934</v>
      </c>
      <c r="E643" s="165"/>
      <c r="F643" s="157"/>
      <c r="G643" s="157"/>
      <c r="H643" s="158"/>
      <c r="I643" s="158"/>
      <c r="J643" s="73"/>
      <c r="K643" s="73"/>
      <c r="L643" s="193">
        <v>2</v>
      </c>
      <c r="M643" s="157"/>
      <c r="N643" s="157"/>
      <c r="O643" s="157"/>
      <c r="P643" s="98">
        <f t="shared" si="24"/>
        <v>2</v>
      </c>
      <c r="Q643" s="157" t="s">
        <v>1005</v>
      </c>
      <c r="R643" s="165"/>
      <c r="U643" s="1"/>
    </row>
    <row r="644" s="131" customFormat="1" customHeight="1" spans="1:21">
      <c r="A644" s="140">
        <f t="shared" si="23"/>
        <v>639</v>
      </c>
      <c r="B644" s="57" t="s">
        <v>145</v>
      </c>
      <c r="C644" s="57" t="s">
        <v>21</v>
      </c>
      <c r="D644" s="57" t="s">
        <v>934</v>
      </c>
      <c r="E644" s="165"/>
      <c r="F644" s="157"/>
      <c r="G644" s="157"/>
      <c r="H644" s="158"/>
      <c r="I644" s="158"/>
      <c r="J644" s="73"/>
      <c r="K644" s="73"/>
      <c r="L644" s="193">
        <v>2</v>
      </c>
      <c r="M644" s="157"/>
      <c r="N644" s="157"/>
      <c r="O644" s="157"/>
      <c r="P644" s="98">
        <f t="shared" si="24"/>
        <v>2</v>
      </c>
      <c r="Q644" s="157" t="s">
        <v>1005</v>
      </c>
      <c r="R644" s="165"/>
      <c r="U644" s="1"/>
    </row>
    <row r="645" s="131" customFormat="1" customHeight="1" spans="1:21">
      <c r="A645" s="140">
        <f t="shared" si="23"/>
        <v>640</v>
      </c>
      <c r="B645" s="57" t="s">
        <v>1081</v>
      </c>
      <c r="C645" s="57" t="s">
        <v>21</v>
      </c>
      <c r="D645" s="73"/>
      <c r="E645" s="165"/>
      <c r="F645" s="157"/>
      <c r="G645" s="157"/>
      <c r="H645" s="158"/>
      <c r="I645" s="158"/>
      <c r="J645" s="73"/>
      <c r="K645" s="73"/>
      <c r="L645" s="193">
        <v>10</v>
      </c>
      <c r="M645" s="157"/>
      <c r="N645" s="157"/>
      <c r="O645" s="157"/>
      <c r="P645" s="98">
        <f t="shared" si="24"/>
        <v>10</v>
      </c>
      <c r="Q645" s="157" t="s">
        <v>1005</v>
      </c>
      <c r="R645" s="165"/>
      <c r="U645" s="1"/>
    </row>
    <row r="646" s="131" customFormat="1" customHeight="1" spans="1:21">
      <c r="A646" s="140">
        <f t="shared" si="23"/>
        <v>641</v>
      </c>
      <c r="B646" s="57" t="s">
        <v>1082</v>
      </c>
      <c r="C646" s="57" t="s">
        <v>21</v>
      </c>
      <c r="D646" s="73"/>
      <c r="E646" s="165"/>
      <c r="F646" s="157"/>
      <c r="G646" s="157"/>
      <c r="H646" s="158"/>
      <c r="I646" s="158"/>
      <c r="J646" s="73"/>
      <c r="K646" s="73"/>
      <c r="L646" s="193">
        <v>10</v>
      </c>
      <c r="M646" s="157"/>
      <c r="N646" s="157"/>
      <c r="O646" s="157"/>
      <c r="P646" s="98">
        <f t="shared" si="24"/>
        <v>10</v>
      </c>
      <c r="Q646" s="157" t="s">
        <v>1005</v>
      </c>
      <c r="R646" s="165"/>
      <c r="U646" s="1"/>
    </row>
    <row r="647" s="131" customFormat="1" customHeight="1" spans="1:21">
      <c r="A647" s="140">
        <f t="shared" si="23"/>
        <v>642</v>
      </c>
      <c r="B647" s="57" t="s">
        <v>1083</v>
      </c>
      <c r="C647" s="57" t="s">
        <v>21</v>
      </c>
      <c r="D647" s="57" t="s">
        <v>934</v>
      </c>
      <c r="E647" s="165"/>
      <c r="F647" s="157"/>
      <c r="G647" s="157"/>
      <c r="H647" s="158"/>
      <c r="I647" s="158"/>
      <c r="J647" s="73"/>
      <c r="K647" s="73"/>
      <c r="L647" s="193">
        <v>10</v>
      </c>
      <c r="M647" s="157"/>
      <c r="N647" s="157"/>
      <c r="O647" s="157"/>
      <c r="P647" s="98">
        <f t="shared" si="24"/>
        <v>10</v>
      </c>
      <c r="Q647" s="157" t="s">
        <v>1005</v>
      </c>
      <c r="R647" s="165"/>
      <c r="U647" s="1"/>
    </row>
    <row r="648" s="131" customFormat="1" customHeight="1" spans="1:21">
      <c r="A648" s="140">
        <f t="shared" si="23"/>
        <v>643</v>
      </c>
      <c r="B648" s="57" t="s">
        <v>151</v>
      </c>
      <c r="C648" s="57" t="s">
        <v>21</v>
      </c>
      <c r="D648" s="57" t="s">
        <v>934</v>
      </c>
      <c r="E648" s="165"/>
      <c r="F648" s="157"/>
      <c r="G648" s="157"/>
      <c r="H648" s="158"/>
      <c r="I648" s="158"/>
      <c r="J648" s="73"/>
      <c r="K648" s="73"/>
      <c r="L648" s="193">
        <v>1</v>
      </c>
      <c r="M648" s="157"/>
      <c r="N648" s="157"/>
      <c r="O648" s="157"/>
      <c r="P648" s="98">
        <f t="shared" si="24"/>
        <v>1</v>
      </c>
      <c r="Q648" s="157" t="s">
        <v>1005</v>
      </c>
      <c r="R648" s="165"/>
      <c r="U648" s="1"/>
    </row>
    <row r="649" s="131" customFormat="1" customHeight="1" spans="1:21">
      <c r="A649" s="140">
        <f t="shared" si="23"/>
        <v>644</v>
      </c>
      <c r="B649" s="57" t="s">
        <v>1084</v>
      </c>
      <c r="C649" s="57" t="s">
        <v>21</v>
      </c>
      <c r="D649" s="73"/>
      <c r="E649" s="165"/>
      <c r="F649" s="157"/>
      <c r="G649" s="157"/>
      <c r="H649" s="158"/>
      <c r="I649" s="158"/>
      <c r="J649" s="73"/>
      <c r="K649" s="73"/>
      <c r="L649" s="193">
        <v>5</v>
      </c>
      <c r="M649" s="157"/>
      <c r="N649" s="157"/>
      <c r="O649" s="157"/>
      <c r="P649" s="98">
        <f t="shared" si="24"/>
        <v>5</v>
      </c>
      <c r="Q649" s="157" t="s">
        <v>1005</v>
      </c>
      <c r="R649" s="165"/>
      <c r="U649" s="1"/>
    </row>
    <row r="650" s="131" customFormat="1" customHeight="1" spans="1:21">
      <c r="A650" s="140">
        <f t="shared" ref="A650:A708" si="25">ROW()-5</f>
        <v>645</v>
      </c>
      <c r="B650" s="57" t="s">
        <v>161</v>
      </c>
      <c r="C650" s="57" t="s">
        <v>21</v>
      </c>
      <c r="D650" s="57" t="s">
        <v>934</v>
      </c>
      <c r="E650" s="165"/>
      <c r="F650" s="157"/>
      <c r="G650" s="157"/>
      <c r="H650" s="158"/>
      <c r="I650" s="158"/>
      <c r="J650" s="73"/>
      <c r="K650" s="73"/>
      <c r="L650" s="193">
        <v>2</v>
      </c>
      <c r="M650" s="157"/>
      <c r="N650" s="157"/>
      <c r="O650" s="157"/>
      <c r="P650" s="98">
        <f t="shared" si="24"/>
        <v>2</v>
      </c>
      <c r="Q650" s="157" t="s">
        <v>1005</v>
      </c>
      <c r="R650" s="165"/>
      <c r="U650" s="1"/>
    </row>
    <row r="651" s="131" customFormat="1" customHeight="1" spans="1:21">
      <c r="A651" s="140">
        <f t="shared" si="25"/>
        <v>646</v>
      </c>
      <c r="B651" s="57" t="s">
        <v>1085</v>
      </c>
      <c r="C651" s="57" t="s">
        <v>21</v>
      </c>
      <c r="D651" s="57" t="s">
        <v>934</v>
      </c>
      <c r="E651" s="165"/>
      <c r="F651" s="157"/>
      <c r="G651" s="157"/>
      <c r="H651" s="158"/>
      <c r="I651" s="158"/>
      <c r="J651" s="73"/>
      <c r="K651" s="73"/>
      <c r="L651" s="193">
        <v>2</v>
      </c>
      <c r="M651" s="157"/>
      <c r="N651" s="157"/>
      <c r="O651" s="157"/>
      <c r="P651" s="98">
        <f t="shared" si="24"/>
        <v>2</v>
      </c>
      <c r="Q651" s="157" t="s">
        <v>1005</v>
      </c>
      <c r="R651" s="165"/>
      <c r="U651" s="1"/>
    </row>
    <row r="652" s="131" customFormat="1" customHeight="1" spans="1:21">
      <c r="A652" s="140">
        <f t="shared" si="25"/>
        <v>647</v>
      </c>
      <c r="B652" s="57" t="s">
        <v>1086</v>
      </c>
      <c r="C652" s="57" t="s">
        <v>21</v>
      </c>
      <c r="D652" s="57" t="s">
        <v>934</v>
      </c>
      <c r="E652" s="165"/>
      <c r="F652" s="157"/>
      <c r="G652" s="157"/>
      <c r="H652" s="158"/>
      <c r="I652" s="158"/>
      <c r="J652" s="73"/>
      <c r="K652" s="73"/>
      <c r="L652" s="193">
        <v>2</v>
      </c>
      <c r="M652" s="157"/>
      <c r="N652" s="157"/>
      <c r="O652" s="157"/>
      <c r="P652" s="98">
        <f t="shared" si="24"/>
        <v>2</v>
      </c>
      <c r="Q652" s="157" t="s">
        <v>1005</v>
      </c>
      <c r="R652" s="165"/>
      <c r="U652" s="1"/>
    </row>
    <row r="653" s="131" customFormat="1" customHeight="1" spans="1:21">
      <c r="A653" s="140">
        <f t="shared" si="25"/>
        <v>648</v>
      </c>
      <c r="B653" s="57" t="s">
        <v>1087</v>
      </c>
      <c r="C653" s="57" t="s">
        <v>497</v>
      </c>
      <c r="D653" s="73"/>
      <c r="E653" s="165"/>
      <c r="F653" s="157"/>
      <c r="G653" s="157"/>
      <c r="H653" s="158"/>
      <c r="I653" s="158"/>
      <c r="J653" s="73"/>
      <c r="K653" s="73"/>
      <c r="L653" s="193">
        <v>2</v>
      </c>
      <c r="M653" s="157"/>
      <c r="N653" s="157"/>
      <c r="O653" s="157"/>
      <c r="P653" s="98">
        <f t="shared" si="24"/>
        <v>2</v>
      </c>
      <c r="Q653" s="157" t="s">
        <v>1005</v>
      </c>
      <c r="R653" s="165"/>
      <c r="U653" s="1"/>
    </row>
    <row r="654" s="131" customFormat="1" customHeight="1" spans="1:21">
      <c r="A654" s="140">
        <f t="shared" si="25"/>
        <v>649</v>
      </c>
      <c r="B654" s="57" t="s">
        <v>1088</v>
      </c>
      <c r="C654" s="57" t="s">
        <v>752</v>
      </c>
      <c r="D654" s="73"/>
      <c r="E654" s="165"/>
      <c r="F654" s="157"/>
      <c r="G654" s="157"/>
      <c r="H654" s="158"/>
      <c r="I654" s="158"/>
      <c r="J654" s="73"/>
      <c r="K654" s="73"/>
      <c r="L654" s="193">
        <v>5</v>
      </c>
      <c r="M654" s="157"/>
      <c r="N654" s="157"/>
      <c r="O654" s="157"/>
      <c r="P654" s="98">
        <f t="shared" si="24"/>
        <v>5</v>
      </c>
      <c r="Q654" s="157" t="s">
        <v>1005</v>
      </c>
      <c r="R654" s="165"/>
      <c r="U654" s="1"/>
    </row>
    <row r="655" s="131" customFormat="1" customHeight="1" spans="1:21">
      <c r="A655" s="140">
        <f t="shared" si="25"/>
        <v>650</v>
      </c>
      <c r="B655" s="57" t="s">
        <v>1089</v>
      </c>
      <c r="C655" s="57" t="s">
        <v>21</v>
      </c>
      <c r="D655" s="73"/>
      <c r="E655" s="165"/>
      <c r="F655" s="157"/>
      <c r="G655" s="157"/>
      <c r="H655" s="158"/>
      <c r="I655" s="158"/>
      <c r="J655" s="73"/>
      <c r="K655" s="73"/>
      <c r="L655" s="193">
        <v>2</v>
      </c>
      <c r="M655" s="157"/>
      <c r="N655" s="157"/>
      <c r="O655" s="157"/>
      <c r="P655" s="98">
        <f t="shared" si="24"/>
        <v>2</v>
      </c>
      <c r="Q655" s="157" t="s">
        <v>1005</v>
      </c>
      <c r="R655" s="165"/>
      <c r="U655" s="1"/>
    </row>
    <row r="656" s="131" customFormat="1" customHeight="1" spans="1:21">
      <c r="A656" s="140">
        <f t="shared" si="25"/>
        <v>651</v>
      </c>
      <c r="B656" s="57" t="s">
        <v>156</v>
      </c>
      <c r="C656" s="57" t="s">
        <v>21</v>
      </c>
      <c r="D656" s="57" t="s">
        <v>934</v>
      </c>
      <c r="E656" s="165"/>
      <c r="F656" s="157"/>
      <c r="G656" s="157"/>
      <c r="H656" s="158"/>
      <c r="I656" s="158"/>
      <c r="J656" s="73"/>
      <c r="K656" s="73"/>
      <c r="L656" s="193">
        <v>1</v>
      </c>
      <c r="M656" s="157"/>
      <c r="N656" s="157"/>
      <c r="O656" s="157"/>
      <c r="P656" s="98">
        <f t="shared" si="24"/>
        <v>1</v>
      </c>
      <c r="Q656" s="157" t="s">
        <v>1005</v>
      </c>
      <c r="R656" s="165"/>
      <c r="U656" s="1"/>
    </row>
    <row r="657" s="131" customFormat="1" customHeight="1" spans="1:21">
      <c r="A657" s="140">
        <f t="shared" si="25"/>
        <v>652</v>
      </c>
      <c r="B657" s="57" t="s">
        <v>1090</v>
      </c>
      <c r="C657" s="57" t="s">
        <v>21</v>
      </c>
      <c r="D657" s="57" t="s">
        <v>1091</v>
      </c>
      <c r="E657" s="165"/>
      <c r="F657" s="157"/>
      <c r="G657" s="157"/>
      <c r="H657" s="158"/>
      <c r="I657" s="158"/>
      <c r="J657" s="73"/>
      <c r="K657" s="73"/>
      <c r="L657" s="193">
        <v>50</v>
      </c>
      <c r="M657" s="157"/>
      <c r="N657" s="157"/>
      <c r="O657" s="157"/>
      <c r="P657" s="98">
        <f t="shared" si="24"/>
        <v>50</v>
      </c>
      <c r="Q657" s="157" t="s">
        <v>1005</v>
      </c>
      <c r="R657" s="165"/>
      <c r="U657" s="1"/>
    </row>
    <row r="658" s="131" customFormat="1" customHeight="1" spans="1:21">
      <c r="A658" s="140">
        <f t="shared" si="25"/>
        <v>653</v>
      </c>
      <c r="B658" s="57" t="s">
        <v>1092</v>
      </c>
      <c r="C658" s="57" t="s">
        <v>21</v>
      </c>
      <c r="D658" s="57" t="s">
        <v>1091</v>
      </c>
      <c r="E658" s="165"/>
      <c r="F658" s="157"/>
      <c r="G658" s="157"/>
      <c r="H658" s="158"/>
      <c r="I658" s="158"/>
      <c r="J658" s="73"/>
      <c r="K658" s="73"/>
      <c r="L658" s="193">
        <v>50</v>
      </c>
      <c r="M658" s="157"/>
      <c r="N658" s="157"/>
      <c r="O658" s="157"/>
      <c r="P658" s="98">
        <f t="shared" si="24"/>
        <v>50</v>
      </c>
      <c r="Q658" s="157" t="s">
        <v>1005</v>
      </c>
      <c r="R658" s="165"/>
      <c r="U658" s="1"/>
    </row>
    <row r="659" s="131" customFormat="1" customHeight="1" spans="1:21">
      <c r="A659" s="140">
        <f t="shared" si="25"/>
        <v>654</v>
      </c>
      <c r="B659" s="57" t="s">
        <v>1093</v>
      </c>
      <c r="C659" s="57" t="s">
        <v>21</v>
      </c>
      <c r="D659" s="73"/>
      <c r="E659" s="165"/>
      <c r="F659" s="157"/>
      <c r="G659" s="157"/>
      <c r="H659" s="158"/>
      <c r="I659" s="158"/>
      <c r="J659" s="73"/>
      <c r="K659" s="73"/>
      <c r="L659" s="193">
        <v>20</v>
      </c>
      <c r="M659" s="157"/>
      <c r="N659" s="157"/>
      <c r="O659" s="157"/>
      <c r="P659" s="98">
        <f t="shared" si="24"/>
        <v>20</v>
      </c>
      <c r="Q659" s="157" t="s">
        <v>1005</v>
      </c>
      <c r="R659" s="165"/>
      <c r="U659" s="1"/>
    </row>
    <row r="660" s="131" customFormat="1" customHeight="1" spans="1:21">
      <c r="A660" s="140">
        <f t="shared" si="25"/>
        <v>655</v>
      </c>
      <c r="B660" s="57" t="s">
        <v>1094</v>
      </c>
      <c r="C660" s="57" t="s">
        <v>594</v>
      </c>
      <c r="D660" s="73"/>
      <c r="E660" s="165"/>
      <c r="F660" s="157"/>
      <c r="G660" s="157"/>
      <c r="H660" s="158"/>
      <c r="I660" s="158"/>
      <c r="J660" s="73"/>
      <c r="K660" s="73"/>
      <c r="L660" s="193">
        <v>20</v>
      </c>
      <c r="M660" s="157"/>
      <c r="N660" s="157"/>
      <c r="O660" s="157"/>
      <c r="P660" s="98">
        <f t="shared" si="24"/>
        <v>20</v>
      </c>
      <c r="Q660" s="157" t="s">
        <v>1005</v>
      </c>
      <c r="R660" s="165"/>
      <c r="U660" s="1"/>
    </row>
    <row r="661" s="131" customFormat="1" customHeight="1" spans="1:21">
      <c r="A661" s="140">
        <f t="shared" si="25"/>
        <v>656</v>
      </c>
      <c r="B661" s="57" t="s">
        <v>1095</v>
      </c>
      <c r="C661" s="57" t="s">
        <v>1096</v>
      </c>
      <c r="D661" s="73"/>
      <c r="E661" s="165"/>
      <c r="F661" s="157"/>
      <c r="G661" s="157"/>
      <c r="H661" s="158"/>
      <c r="I661" s="158"/>
      <c r="J661" s="73"/>
      <c r="K661" s="73"/>
      <c r="L661" s="193">
        <v>5</v>
      </c>
      <c r="M661" s="157"/>
      <c r="N661" s="157"/>
      <c r="O661" s="157"/>
      <c r="P661" s="98">
        <f t="shared" ref="P661:P707" si="26">SUM(F661:O661)</f>
        <v>5</v>
      </c>
      <c r="Q661" s="157" t="s">
        <v>1005</v>
      </c>
      <c r="R661" s="165"/>
      <c r="U661" s="1"/>
    </row>
    <row r="662" s="131" customFormat="1" customHeight="1" spans="1:21">
      <c r="A662" s="140">
        <f t="shared" si="25"/>
        <v>657</v>
      </c>
      <c r="B662" s="57" t="s">
        <v>1097</v>
      </c>
      <c r="C662" s="57" t="s">
        <v>21</v>
      </c>
      <c r="D662" s="73"/>
      <c r="E662" s="165"/>
      <c r="F662" s="157"/>
      <c r="G662" s="157"/>
      <c r="H662" s="158"/>
      <c r="I662" s="158"/>
      <c r="J662" s="73"/>
      <c r="K662" s="73"/>
      <c r="L662" s="193">
        <v>5</v>
      </c>
      <c r="M662" s="157"/>
      <c r="N662" s="157"/>
      <c r="O662" s="157"/>
      <c r="P662" s="98">
        <f t="shared" si="26"/>
        <v>5</v>
      </c>
      <c r="Q662" s="157" t="s">
        <v>1005</v>
      </c>
      <c r="R662" s="165"/>
      <c r="U662" s="1"/>
    </row>
    <row r="663" s="131" customFormat="1" customHeight="1" spans="1:21">
      <c r="A663" s="140">
        <f t="shared" si="25"/>
        <v>658</v>
      </c>
      <c r="B663" s="57" t="s">
        <v>1098</v>
      </c>
      <c r="C663" s="57" t="s">
        <v>21</v>
      </c>
      <c r="D663" s="73"/>
      <c r="E663" s="165"/>
      <c r="F663" s="157"/>
      <c r="G663" s="157"/>
      <c r="H663" s="158"/>
      <c r="I663" s="158"/>
      <c r="J663" s="73"/>
      <c r="K663" s="73"/>
      <c r="L663" s="193">
        <v>15</v>
      </c>
      <c r="M663" s="157"/>
      <c r="N663" s="157"/>
      <c r="O663" s="157"/>
      <c r="P663" s="98">
        <f t="shared" si="26"/>
        <v>15</v>
      </c>
      <c r="Q663" s="157" t="s">
        <v>1005</v>
      </c>
      <c r="R663" s="165"/>
      <c r="U663" s="1"/>
    </row>
    <row r="664" s="131" customFormat="1" customHeight="1" spans="1:21">
      <c r="A664" s="140">
        <f t="shared" si="25"/>
        <v>659</v>
      </c>
      <c r="B664" s="57" t="s">
        <v>1099</v>
      </c>
      <c r="C664" s="57" t="s">
        <v>308</v>
      </c>
      <c r="D664" s="73"/>
      <c r="E664" s="165"/>
      <c r="F664" s="157"/>
      <c r="G664" s="157"/>
      <c r="H664" s="158"/>
      <c r="I664" s="158"/>
      <c r="J664" s="73"/>
      <c r="K664" s="73"/>
      <c r="L664" s="193">
        <v>1</v>
      </c>
      <c r="M664" s="157"/>
      <c r="N664" s="157"/>
      <c r="O664" s="157"/>
      <c r="P664" s="98">
        <f t="shared" si="26"/>
        <v>1</v>
      </c>
      <c r="Q664" s="157" t="s">
        <v>1005</v>
      </c>
      <c r="R664" s="165"/>
      <c r="U664" s="1"/>
    </row>
    <row r="665" s="131" customFormat="1" customHeight="1" spans="1:21">
      <c r="A665" s="140">
        <f t="shared" si="25"/>
        <v>660</v>
      </c>
      <c r="B665" s="57" t="s">
        <v>1100</v>
      </c>
      <c r="C665" s="57" t="s">
        <v>21</v>
      </c>
      <c r="D665" s="73"/>
      <c r="E665" s="165"/>
      <c r="F665" s="157"/>
      <c r="G665" s="157"/>
      <c r="H665" s="158"/>
      <c r="I665" s="158"/>
      <c r="J665" s="73"/>
      <c r="K665" s="57"/>
      <c r="L665" s="193">
        <v>1</v>
      </c>
      <c r="M665" s="157"/>
      <c r="N665" s="157"/>
      <c r="O665" s="157"/>
      <c r="P665" s="98">
        <f t="shared" si="26"/>
        <v>1</v>
      </c>
      <c r="Q665" s="157" t="s">
        <v>1005</v>
      </c>
      <c r="R665" s="165"/>
      <c r="U665" s="1"/>
    </row>
    <row r="666" s="131" customFormat="1" customHeight="1" spans="1:21">
      <c r="A666" s="140">
        <f t="shared" si="25"/>
        <v>661</v>
      </c>
      <c r="B666" s="57" t="s">
        <v>1101</v>
      </c>
      <c r="C666" s="57" t="s">
        <v>131</v>
      </c>
      <c r="D666" s="73"/>
      <c r="E666" s="165"/>
      <c r="F666" s="157"/>
      <c r="G666" s="157"/>
      <c r="H666" s="158"/>
      <c r="I666" s="158"/>
      <c r="J666" s="73"/>
      <c r="K666" s="57"/>
      <c r="L666" s="193">
        <v>3</v>
      </c>
      <c r="M666" s="157"/>
      <c r="N666" s="157"/>
      <c r="O666" s="157"/>
      <c r="P666" s="98">
        <f t="shared" si="26"/>
        <v>3</v>
      </c>
      <c r="Q666" s="157"/>
      <c r="R666" s="165"/>
      <c r="U666" s="1"/>
    </row>
    <row r="667" s="131" customFormat="1" customHeight="1" spans="1:21">
      <c r="A667" s="140">
        <f t="shared" si="25"/>
        <v>662</v>
      </c>
      <c r="B667" s="57" t="s">
        <v>1102</v>
      </c>
      <c r="C667" s="57" t="s">
        <v>21</v>
      </c>
      <c r="D667" s="73"/>
      <c r="E667" s="165"/>
      <c r="F667" s="157"/>
      <c r="G667" s="157"/>
      <c r="H667" s="158"/>
      <c r="I667" s="158"/>
      <c r="J667" s="73"/>
      <c r="K667" s="73"/>
      <c r="L667" s="193">
        <v>4</v>
      </c>
      <c r="M667" s="157"/>
      <c r="N667" s="157"/>
      <c r="O667" s="157"/>
      <c r="P667" s="98">
        <f t="shared" si="26"/>
        <v>4</v>
      </c>
      <c r="Q667" s="157" t="s">
        <v>1005</v>
      </c>
      <c r="R667" s="165"/>
      <c r="U667" s="1"/>
    </row>
    <row r="668" s="131" customFormat="1" customHeight="1" spans="1:21">
      <c r="A668" s="140">
        <f t="shared" si="25"/>
        <v>663</v>
      </c>
      <c r="B668" s="57" t="s">
        <v>1103</v>
      </c>
      <c r="C668" s="57" t="s">
        <v>21</v>
      </c>
      <c r="D668" s="73"/>
      <c r="E668" s="165"/>
      <c r="F668" s="157"/>
      <c r="G668" s="157"/>
      <c r="H668" s="158"/>
      <c r="I668" s="158"/>
      <c r="J668" s="73"/>
      <c r="K668" s="73"/>
      <c r="L668" s="193">
        <v>15</v>
      </c>
      <c r="M668" s="157"/>
      <c r="N668" s="157"/>
      <c r="O668" s="157"/>
      <c r="P668" s="98">
        <f t="shared" si="26"/>
        <v>15</v>
      </c>
      <c r="Q668" s="157" t="s">
        <v>1005</v>
      </c>
      <c r="R668" s="165"/>
      <c r="U668" s="1"/>
    </row>
    <row r="669" s="131" customFormat="1" customHeight="1" spans="1:21">
      <c r="A669" s="140">
        <f t="shared" si="25"/>
        <v>664</v>
      </c>
      <c r="B669" s="57" t="s">
        <v>1104</v>
      </c>
      <c r="C669" s="57" t="s">
        <v>21</v>
      </c>
      <c r="D669" s="73"/>
      <c r="E669" s="194" t="s">
        <v>1027</v>
      </c>
      <c r="F669" s="157"/>
      <c r="G669" s="157"/>
      <c r="H669" s="158"/>
      <c r="I669" s="158"/>
      <c r="J669" s="73"/>
      <c r="K669" s="73"/>
      <c r="L669" s="193">
        <v>12</v>
      </c>
      <c r="M669" s="157"/>
      <c r="N669" s="157"/>
      <c r="O669" s="157"/>
      <c r="P669" s="98">
        <f t="shared" si="26"/>
        <v>12</v>
      </c>
      <c r="Q669" s="157"/>
      <c r="R669" s="194" t="s">
        <v>1027</v>
      </c>
      <c r="U669" s="1"/>
    </row>
    <row r="670" s="131" customFormat="1" customHeight="1" spans="1:21">
      <c r="A670" s="140">
        <f t="shared" si="25"/>
        <v>665</v>
      </c>
      <c r="B670" s="57" t="s">
        <v>1105</v>
      </c>
      <c r="C670" s="57" t="s">
        <v>21</v>
      </c>
      <c r="D670" s="73" t="s">
        <v>1106</v>
      </c>
      <c r="E670" s="165"/>
      <c r="F670" s="157"/>
      <c r="G670" s="157"/>
      <c r="H670" s="158"/>
      <c r="I670" s="158"/>
      <c r="J670" s="73"/>
      <c r="K670" s="73"/>
      <c r="L670" s="193">
        <v>4</v>
      </c>
      <c r="M670" s="157"/>
      <c r="N670" s="157"/>
      <c r="O670" s="157"/>
      <c r="P670" s="98">
        <f t="shared" si="26"/>
        <v>4</v>
      </c>
      <c r="Q670" s="157" t="s">
        <v>1005</v>
      </c>
      <c r="R670" s="165"/>
      <c r="U670" s="1"/>
    </row>
    <row r="671" s="131" customFormat="1" customHeight="1" spans="1:21">
      <c r="A671" s="140">
        <f t="shared" si="25"/>
        <v>666</v>
      </c>
      <c r="B671" s="57" t="s">
        <v>1107</v>
      </c>
      <c r="C671" s="57" t="s">
        <v>21</v>
      </c>
      <c r="D671" s="57" t="s">
        <v>1108</v>
      </c>
      <c r="E671" s="165"/>
      <c r="F671" s="157"/>
      <c r="G671" s="157"/>
      <c r="H671" s="158"/>
      <c r="I671" s="158"/>
      <c r="J671" s="73"/>
      <c r="K671" s="73"/>
      <c r="L671" s="193">
        <v>6</v>
      </c>
      <c r="M671" s="157"/>
      <c r="N671" s="157"/>
      <c r="O671" s="157"/>
      <c r="P671" s="98">
        <f t="shared" si="26"/>
        <v>6</v>
      </c>
      <c r="Q671" s="157" t="s">
        <v>1005</v>
      </c>
      <c r="R671" s="165"/>
      <c r="U671" s="1"/>
    </row>
    <row r="672" s="131" customFormat="1" customHeight="1" spans="1:21">
      <c r="A672" s="140">
        <f t="shared" si="25"/>
        <v>667</v>
      </c>
      <c r="B672" s="57" t="s">
        <v>1109</v>
      </c>
      <c r="C672" s="57" t="s">
        <v>21</v>
      </c>
      <c r="D672" s="73"/>
      <c r="E672" s="165"/>
      <c r="F672" s="157"/>
      <c r="G672" s="157"/>
      <c r="H672" s="158"/>
      <c r="I672" s="158"/>
      <c r="J672" s="73"/>
      <c r="K672" s="73"/>
      <c r="L672" s="193">
        <v>5</v>
      </c>
      <c r="M672" s="157"/>
      <c r="N672" s="157"/>
      <c r="O672" s="157"/>
      <c r="P672" s="98">
        <f t="shared" si="26"/>
        <v>5</v>
      </c>
      <c r="Q672" s="157" t="s">
        <v>1005</v>
      </c>
      <c r="R672" s="165"/>
      <c r="U672" s="1"/>
    </row>
    <row r="673" s="131" customFormat="1" customHeight="1" spans="1:21">
      <c r="A673" s="140">
        <f t="shared" si="25"/>
        <v>668</v>
      </c>
      <c r="B673" s="57" t="s">
        <v>1110</v>
      </c>
      <c r="C673" s="57" t="s">
        <v>21</v>
      </c>
      <c r="D673" s="73" t="s">
        <v>1111</v>
      </c>
      <c r="E673" s="165"/>
      <c r="F673" s="157"/>
      <c r="G673" s="157"/>
      <c r="H673" s="158"/>
      <c r="I673" s="158"/>
      <c r="J673" s="73"/>
      <c r="K673" s="73"/>
      <c r="L673" s="193">
        <v>5</v>
      </c>
      <c r="M673" s="157"/>
      <c r="N673" s="157"/>
      <c r="O673" s="157"/>
      <c r="P673" s="98">
        <f t="shared" si="26"/>
        <v>5</v>
      </c>
      <c r="Q673" s="157" t="s">
        <v>1005</v>
      </c>
      <c r="R673" s="165"/>
      <c r="U673" s="1"/>
    </row>
    <row r="674" s="131" customFormat="1" customHeight="1" spans="1:21">
      <c r="A674" s="140">
        <f t="shared" si="25"/>
        <v>669</v>
      </c>
      <c r="B674" s="57" t="s">
        <v>1112</v>
      </c>
      <c r="C674" s="57" t="s">
        <v>21</v>
      </c>
      <c r="D674" s="73"/>
      <c r="E674" s="165"/>
      <c r="F674" s="157"/>
      <c r="G674" s="157"/>
      <c r="H674" s="158"/>
      <c r="I674" s="158"/>
      <c r="J674" s="73"/>
      <c r="K674" s="73"/>
      <c r="L674" s="193">
        <v>5</v>
      </c>
      <c r="M674" s="157"/>
      <c r="N674" s="157"/>
      <c r="O674" s="157"/>
      <c r="P674" s="98">
        <f t="shared" si="26"/>
        <v>5</v>
      </c>
      <c r="Q674" s="157" t="s">
        <v>1005</v>
      </c>
      <c r="R674" s="165"/>
      <c r="U674" s="1"/>
    </row>
    <row r="675" s="131" customFormat="1" customHeight="1" spans="1:21">
      <c r="A675" s="140">
        <f t="shared" si="25"/>
        <v>670</v>
      </c>
      <c r="B675" s="57" t="s">
        <v>1113</v>
      </c>
      <c r="C675" s="57" t="s">
        <v>21</v>
      </c>
      <c r="D675" s="73"/>
      <c r="E675" s="165"/>
      <c r="F675" s="157"/>
      <c r="G675" s="157"/>
      <c r="H675" s="158"/>
      <c r="I675" s="158"/>
      <c r="J675" s="73"/>
      <c r="K675" s="73"/>
      <c r="L675" s="193">
        <v>50</v>
      </c>
      <c r="M675" s="157"/>
      <c r="N675" s="157"/>
      <c r="O675" s="157"/>
      <c r="P675" s="98">
        <f t="shared" si="26"/>
        <v>50</v>
      </c>
      <c r="Q675" s="157" t="s">
        <v>1005</v>
      </c>
      <c r="R675" s="165"/>
      <c r="U675" s="1"/>
    </row>
    <row r="676" s="131" customFormat="1" customHeight="1" spans="1:21">
      <c r="A676" s="140">
        <f t="shared" si="25"/>
        <v>671</v>
      </c>
      <c r="B676" s="57" t="s">
        <v>1114</v>
      </c>
      <c r="C676" s="57" t="s">
        <v>131</v>
      </c>
      <c r="D676" s="73"/>
      <c r="E676" s="165"/>
      <c r="F676" s="157"/>
      <c r="G676" s="157"/>
      <c r="H676" s="158"/>
      <c r="I676" s="158"/>
      <c r="J676" s="73"/>
      <c r="K676" s="73"/>
      <c r="L676" s="193">
        <v>400</v>
      </c>
      <c r="M676" s="157"/>
      <c r="N676" s="157"/>
      <c r="O676" s="157"/>
      <c r="P676" s="98">
        <f t="shared" si="26"/>
        <v>400</v>
      </c>
      <c r="Q676" s="157"/>
      <c r="R676" s="165"/>
      <c r="U676" s="1"/>
    </row>
    <row r="677" s="131" customFormat="1" customHeight="1" spans="1:21">
      <c r="A677" s="140">
        <f t="shared" si="25"/>
        <v>672</v>
      </c>
      <c r="B677" s="57" t="s">
        <v>1115</v>
      </c>
      <c r="C677" s="57" t="s">
        <v>131</v>
      </c>
      <c r="D677" s="73"/>
      <c r="E677" s="165"/>
      <c r="F677" s="157"/>
      <c r="G677" s="157"/>
      <c r="H677" s="158"/>
      <c r="I677" s="158"/>
      <c r="J677" s="73"/>
      <c r="K677" s="73"/>
      <c r="L677" s="193">
        <v>80</v>
      </c>
      <c r="M677" s="157"/>
      <c r="N677" s="157"/>
      <c r="O677" s="157"/>
      <c r="P677" s="98">
        <f t="shared" si="26"/>
        <v>80</v>
      </c>
      <c r="Q677" s="157"/>
      <c r="R677" s="165"/>
      <c r="U677" s="1"/>
    </row>
    <row r="678" s="131" customFormat="1" customHeight="1" spans="1:21">
      <c r="A678" s="140">
        <f t="shared" si="25"/>
        <v>673</v>
      </c>
      <c r="B678" s="57" t="s">
        <v>1116</v>
      </c>
      <c r="C678" s="57" t="s">
        <v>172</v>
      </c>
      <c r="D678" s="73"/>
      <c r="E678" s="165"/>
      <c r="F678" s="157"/>
      <c r="G678" s="157"/>
      <c r="H678" s="158"/>
      <c r="I678" s="158"/>
      <c r="J678" s="73"/>
      <c r="K678" s="73"/>
      <c r="L678" s="193">
        <v>2</v>
      </c>
      <c r="M678" s="157"/>
      <c r="N678" s="157"/>
      <c r="O678" s="157"/>
      <c r="P678" s="98">
        <f t="shared" si="26"/>
        <v>2</v>
      </c>
      <c r="Q678" s="157" t="s">
        <v>1005</v>
      </c>
      <c r="R678" s="165"/>
      <c r="U678" s="1"/>
    </row>
    <row r="679" s="131" customFormat="1" customHeight="1" spans="1:21">
      <c r="A679" s="140">
        <f t="shared" si="25"/>
        <v>674</v>
      </c>
      <c r="B679" s="57" t="s">
        <v>1117</v>
      </c>
      <c r="C679" s="57" t="s">
        <v>21</v>
      </c>
      <c r="D679" s="73" t="s">
        <v>1118</v>
      </c>
      <c r="E679" s="165"/>
      <c r="F679" s="157"/>
      <c r="G679" s="157"/>
      <c r="H679" s="158"/>
      <c r="I679" s="158"/>
      <c r="J679" s="73"/>
      <c r="K679" s="73"/>
      <c r="L679" s="193">
        <v>10</v>
      </c>
      <c r="M679" s="157"/>
      <c r="N679" s="157"/>
      <c r="O679" s="157"/>
      <c r="P679" s="98">
        <f t="shared" si="26"/>
        <v>10</v>
      </c>
      <c r="Q679" s="157" t="s">
        <v>1005</v>
      </c>
      <c r="R679" s="165"/>
      <c r="U679" s="1"/>
    </row>
    <row r="680" s="131" customFormat="1" customHeight="1" spans="1:21">
      <c r="A680" s="140">
        <f t="shared" si="25"/>
        <v>675</v>
      </c>
      <c r="B680" s="73" t="s">
        <v>1119</v>
      </c>
      <c r="C680" s="73" t="s">
        <v>21</v>
      </c>
      <c r="D680" s="73"/>
      <c r="E680" s="165"/>
      <c r="F680" s="157"/>
      <c r="G680" s="157"/>
      <c r="H680" s="158"/>
      <c r="I680" s="158"/>
      <c r="J680" s="73"/>
      <c r="K680" s="73"/>
      <c r="L680" s="193">
        <v>300</v>
      </c>
      <c r="M680" s="157"/>
      <c r="N680" s="157"/>
      <c r="O680" s="157"/>
      <c r="P680" s="98">
        <f t="shared" si="26"/>
        <v>300</v>
      </c>
      <c r="Q680" s="157" t="s">
        <v>1005</v>
      </c>
      <c r="R680" s="165"/>
      <c r="U680" s="1"/>
    </row>
    <row r="681" s="131" customFormat="1" customHeight="1" spans="1:21">
      <c r="A681" s="140">
        <f t="shared" si="25"/>
        <v>676</v>
      </c>
      <c r="B681" s="73" t="s">
        <v>1120</v>
      </c>
      <c r="C681" s="73" t="s">
        <v>21</v>
      </c>
      <c r="D681" s="73"/>
      <c r="E681" s="165"/>
      <c r="F681" s="157"/>
      <c r="G681" s="157"/>
      <c r="H681" s="158"/>
      <c r="I681" s="158"/>
      <c r="J681" s="73"/>
      <c r="K681" s="73"/>
      <c r="L681" s="193">
        <v>60</v>
      </c>
      <c r="M681" s="157"/>
      <c r="N681" s="157"/>
      <c r="O681" s="157"/>
      <c r="P681" s="98">
        <f t="shared" si="26"/>
        <v>60</v>
      </c>
      <c r="Q681" s="157" t="s">
        <v>1005</v>
      </c>
      <c r="R681" s="165"/>
      <c r="U681" s="1"/>
    </row>
    <row r="682" s="131" customFormat="1" customHeight="1" spans="1:21">
      <c r="A682" s="140">
        <f t="shared" si="25"/>
        <v>677</v>
      </c>
      <c r="B682" s="57" t="s">
        <v>1121</v>
      </c>
      <c r="C682" s="57" t="s">
        <v>131</v>
      </c>
      <c r="D682" s="73" t="s">
        <v>1122</v>
      </c>
      <c r="E682" s="165"/>
      <c r="F682" s="157"/>
      <c r="G682" s="157"/>
      <c r="H682" s="158"/>
      <c r="I682" s="158"/>
      <c r="J682" s="73"/>
      <c r="K682" s="73"/>
      <c r="L682" s="193">
        <v>10</v>
      </c>
      <c r="M682" s="157"/>
      <c r="N682" s="157"/>
      <c r="O682" s="157"/>
      <c r="P682" s="98">
        <f t="shared" si="26"/>
        <v>10</v>
      </c>
      <c r="Q682" s="157" t="s">
        <v>1005</v>
      </c>
      <c r="R682" s="165"/>
      <c r="U682" s="1"/>
    </row>
    <row r="683" s="131" customFormat="1" customHeight="1" spans="1:21">
      <c r="A683" s="140">
        <f t="shared" si="25"/>
        <v>678</v>
      </c>
      <c r="B683" s="73" t="s">
        <v>1123</v>
      </c>
      <c r="C683" s="73" t="s">
        <v>21</v>
      </c>
      <c r="D683" s="73"/>
      <c r="E683" s="165"/>
      <c r="F683" s="157"/>
      <c r="G683" s="157"/>
      <c r="H683" s="158"/>
      <c r="I683" s="158"/>
      <c r="J683" s="73"/>
      <c r="K683" s="73"/>
      <c r="L683" s="193">
        <v>2000</v>
      </c>
      <c r="M683" s="157"/>
      <c r="N683" s="157"/>
      <c r="O683" s="157"/>
      <c r="P683" s="98">
        <f t="shared" si="26"/>
        <v>2000</v>
      </c>
      <c r="Q683" s="157" t="s">
        <v>1005</v>
      </c>
      <c r="R683" s="165"/>
      <c r="U683" s="1"/>
    </row>
    <row r="684" s="131" customFormat="1" customHeight="1" spans="1:21">
      <c r="A684" s="140">
        <f t="shared" si="25"/>
        <v>679</v>
      </c>
      <c r="B684" s="57" t="s">
        <v>1124</v>
      </c>
      <c r="C684" s="73" t="s">
        <v>21</v>
      </c>
      <c r="D684" s="73"/>
      <c r="E684" s="165"/>
      <c r="F684" s="157"/>
      <c r="G684" s="157"/>
      <c r="H684" s="198"/>
      <c r="I684" s="198"/>
      <c r="J684" s="73"/>
      <c r="K684" s="73"/>
      <c r="L684" s="193">
        <v>2</v>
      </c>
      <c r="M684" s="157"/>
      <c r="N684" s="157"/>
      <c r="O684" s="157"/>
      <c r="P684" s="98">
        <f t="shared" si="26"/>
        <v>2</v>
      </c>
      <c r="Q684" s="157" t="s">
        <v>1125</v>
      </c>
      <c r="R684" s="165"/>
      <c r="U684" s="1"/>
    </row>
    <row r="685" s="131" customFormat="1" customHeight="1" spans="1:21">
      <c r="A685" s="140">
        <f t="shared" si="25"/>
        <v>680</v>
      </c>
      <c r="B685" s="57" t="s">
        <v>1126</v>
      </c>
      <c r="C685" s="57" t="s">
        <v>568</v>
      </c>
      <c r="D685" s="73"/>
      <c r="E685" s="30"/>
      <c r="F685" s="157"/>
      <c r="G685" s="157"/>
      <c r="H685" s="198"/>
      <c r="I685" s="198"/>
      <c r="J685" s="73"/>
      <c r="K685" s="73"/>
      <c r="L685" s="193">
        <v>2000</v>
      </c>
      <c r="M685" s="157"/>
      <c r="N685" s="157"/>
      <c r="O685" s="157"/>
      <c r="P685" s="98">
        <f t="shared" si="26"/>
        <v>2000</v>
      </c>
      <c r="Q685" s="157" t="s">
        <v>1125</v>
      </c>
      <c r="R685" s="171"/>
      <c r="U685" s="1"/>
    </row>
    <row r="686" s="131" customFormat="1" customHeight="1" spans="1:21">
      <c r="A686" s="140">
        <f t="shared" si="25"/>
        <v>681</v>
      </c>
      <c r="B686" s="57" t="s">
        <v>1127</v>
      </c>
      <c r="C686" s="57" t="s">
        <v>305</v>
      </c>
      <c r="D686" s="73" t="s">
        <v>1128</v>
      </c>
      <c r="E686" s="172"/>
      <c r="F686" s="157"/>
      <c r="G686" s="157"/>
      <c r="H686" s="198"/>
      <c r="I686" s="198"/>
      <c r="J686" s="73"/>
      <c r="K686" s="73"/>
      <c r="L686" s="193">
        <v>20</v>
      </c>
      <c r="M686" s="157"/>
      <c r="N686" s="157"/>
      <c r="O686" s="157"/>
      <c r="P686" s="98">
        <f t="shared" si="26"/>
        <v>20</v>
      </c>
      <c r="Q686" s="157" t="s">
        <v>1129</v>
      </c>
      <c r="R686" s="173"/>
      <c r="U686" s="1"/>
    </row>
    <row r="687" s="131" customFormat="1" customHeight="1" spans="1:21">
      <c r="A687" s="140">
        <f t="shared" si="25"/>
        <v>682</v>
      </c>
      <c r="B687" s="57" t="s">
        <v>1130</v>
      </c>
      <c r="C687" s="57" t="s">
        <v>305</v>
      </c>
      <c r="D687" s="73" t="s">
        <v>1131</v>
      </c>
      <c r="E687" s="172"/>
      <c r="F687" s="157"/>
      <c r="G687" s="157"/>
      <c r="H687" s="198"/>
      <c r="I687" s="198"/>
      <c r="J687" s="73"/>
      <c r="K687" s="73"/>
      <c r="L687" s="193">
        <v>20</v>
      </c>
      <c r="M687" s="157"/>
      <c r="N687" s="157"/>
      <c r="O687" s="157"/>
      <c r="P687" s="98">
        <f t="shared" si="26"/>
        <v>20</v>
      </c>
      <c r="Q687" s="157" t="s">
        <v>1129</v>
      </c>
      <c r="R687" s="173"/>
      <c r="U687" s="1"/>
    </row>
    <row r="688" s="131" customFormat="1" customHeight="1" spans="1:21">
      <c r="A688" s="140">
        <f t="shared" si="25"/>
        <v>683</v>
      </c>
      <c r="B688" s="57" t="s">
        <v>1132</v>
      </c>
      <c r="C688" s="57" t="s">
        <v>305</v>
      </c>
      <c r="D688" s="73" t="s">
        <v>1133</v>
      </c>
      <c r="E688" s="172"/>
      <c r="F688" s="157"/>
      <c r="G688" s="157"/>
      <c r="H688" s="198"/>
      <c r="I688" s="198"/>
      <c r="J688" s="73"/>
      <c r="K688" s="73"/>
      <c r="L688" s="193">
        <v>20</v>
      </c>
      <c r="M688" s="157"/>
      <c r="N688" s="157"/>
      <c r="O688" s="157"/>
      <c r="P688" s="98">
        <f t="shared" si="26"/>
        <v>20</v>
      </c>
      <c r="Q688" s="157" t="s">
        <v>1129</v>
      </c>
      <c r="R688" s="173"/>
      <c r="U688" s="1"/>
    </row>
    <row r="689" s="131" customFormat="1" customHeight="1" spans="1:21">
      <c r="A689" s="140">
        <f t="shared" si="25"/>
        <v>684</v>
      </c>
      <c r="B689" s="57" t="s">
        <v>1134</v>
      </c>
      <c r="C689" s="57" t="s">
        <v>305</v>
      </c>
      <c r="D689" s="73" t="s">
        <v>1128</v>
      </c>
      <c r="E689" s="172"/>
      <c r="F689" s="157"/>
      <c r="G689" s="157"/>
      <c r="H689" s="198"/>
      <c r="I689" s="198"/>
      <c r="J689" s="73"/>
      <c r="K689" s="73"/>
      <c r="L689" s="193">
        <v>20</v>
      </c>
      <c r="M689" s="157"/>
      <c r="N689" s="157"/>
      <c r="O689" s="157"/>
      <c r="P689" s="98">
        <f t="shared" si="26"/>
        <v>20</v>
      </c>
      <c r="Q689" s="157" t="s">
        <v>1129</v>
      </c>
      <c r="R689" s="173"/>
      <c r="U689" s="1"/>
    </row>
    <row r="690" s="131" customFormat="1" customHeight="1" spans="1:21">
      <c r="A690" s="140">
        <f t="shared" si="25"/>
        <v>685</v>
      </c>
      <c r="B690" s="57" t="s">
        <v>1127</v>
      </c>
      <c r="C690" s="57" t="s">
        <v>305</v>
      </c>
      <c r="D690" s="73" t="s">
        <v>1131</v>
      </c>
      <c r="E690" s="172"/>
      <c r="F690" s="157"/>
      <c r="G690" s="157"/>
      <c r="H690" s="198"/>
      <c r="I690" s="198"/>
      <c r="J690" s="73"/>
      <c r="K690" s="73"/>
      <c r="L690" s="193">
        <v>20</v>
      </c>
      <c r="M690" s="157"/>
      <c r="N690" s="157"/>
      <c r="O690" s="157"/>
      <c r="P690" s="98">
        <f t="shared" si="26"/>
        <v>20</v>
      </c>
      <c r="Q690" s="157" t="s">
        <v>1129</v>
      </c>
      <c r="R690" s="173"/>
      <c r="U690" s="1"/>
    </row>
    <row r="691" s="131" customFormat="1" customHeight="1" spans="1:21">
      <c r="A691" s="140">
        <f t="shared" si="25"/>
        <v>686</v>
      </c>
      <c r="B691" s="57" t="s">
        <v>1127</v>
      </c>
      <c r="C691" s="57" t="s">
        <v>305</v>
      </c>
      <c r="D691" s="73" t="s">
        <v>1133</v>
      </c>
      <c r="E691" s="172"/>
      <c r="F691" s="157"/>
      <c r="G691" s="157"/>
      <c r="H691" s="198"/>
      <c r="I691" s="198"/>
      <c r="J691" s="73"/>
      <c r="K691" s="73"/>
      <c r="L691" s="193">
        <v>20</v>
      </c>
      <c r="M691" s="157"/>
      <c r="N691" s="157"/>
      <c r="O691" s="157"/>
      <c r="P691" s="98">
        <f t="shared" si="26"/>
        <v>20</v>
      </c>
      <c r="Q691" s="157" t="s">
        <v>1129</v>
      </c>
      <c r="R691" s="173"/>
      <c r="U691" s="1"/>
    </row>
    <row r="692" s="131" customFormat="1" customHeight="1" spans="1:21">
      <c r="A692" s="140">
        <f t="shared" si="25"/>
        <v>687</v>
      </c>
      <c r="B692" s="57" t="s">
        <v>1135</v>
      </c>
      <c r="C692" s="57" t="s">
        <v>305</v>
      </c>
      <c r="D692" s="73" t="s">
        <v>1128</v>
      </c>
      <c r="E692" s="172"/>
      <c r="F692" s="157"/>
      <c r="G692" s="157"/>
      <c r="H692" s="198"/>
      <c r="I692" s="198"/>
      <c r="J692" s="73"/>
      <c r="K692" s="73"/>
      <c r="L692" s="193">
        <v>20</v>
      </c>
      <c r="M692" s="157"/>
      <c r="N692" s="157"/>
      <c r="O692" s="157"/>
      <c r="P692" s="98">
        <f t="shared" si="26"/>
        <v>20</v>
      </c>
      <c r="Q692" s="157" t="s">
        <v>1129</v>
      </c>
      <c r="R692" s="173"/>
      <c r="U692" s="1"/>
    </row>
    <row r="693" s="131" customFormat="1" customHeight="1" spans="1:21">
      <c r="A693" s="140">
        <f t="shared" si="25"/>
        <v>688</v>
      </c>
      <c r="B693" s="57" t="s">
        <v>1134</v>
      </c>
      <c r="C693" s="57" t="s">
        <v>305</v>
      </c>
      <c r="D693" s="73" t="s">
        <v>1131</v>
      </c>
      <c r="E693" s="172"/>
      <c r="F693" s="157"/>
      <c r="G693" s="157"/>
      <c r="H693" s="198"/>
      <c r="I693" s="198"/>
      <c r="J693" s="73"/>
      <c r="K693" s="73"/>
      <c r="L693" s="193">
        <v>20</v>
      </c>
      <c r="M693" s="157"/>
      <c r="N693" s="157"/>
      <c r="O693" s="157"/>
      <c r="P693" s="98">
        <f t="shared" si="26"/>
        <v>20</v>
      </c>
      <c r="Q693" s="157" t="s">
        <v>1129</v>
      </c>
      <c r="R693" s="173"/>
      <c r="U693" s="1"/>
    </row>
    <row r="694" s="131" customFormat="1" customHeight="1" spans="1:21">
      <c r="A694" s="140">
        <f t="shared" si="25"/>
        <v>689</v>
      </c>
      <c r="B694" s="57" t="s">
        <v>1135</v>
      </c>
      <c r="C694" s="57" t="s">
        <v>305</v>
      </c>
      <c r="D694" s="73" t="s">
        <v>1133</v>
      </c>
      <c r="E694" s="172"/>
      <c r="F694" s="157"/>
      <c r="G694" s="157"/>
      <c r="H694" s="198"/>
      <c r="I694" s="198"/>
      <c r="J694" s="73"/>
      <c r="K694" s="73"/>
      <c r="L694" s="193">
        <v>20</v>
      </c>
      <c r="M694" s="157"/>
      <c r="N694" s="157"/>
      <c r="O694" s="157"/>
      <c r="P694" s="98">
        <f t="shared" si="26"/>
        <v>20</v>
      </c>
      <c r="Q694" s="157" t="s">
        <v>1129</v>
      </c>
      <c r="R694" s="173"/>
      <c r="U694" s="1"/>
    </row>
    <row r="695" s="131" customFormat="1" customHeight="1" spans="1:21">
      <c r="A695" s="140">
        <f t="shared" si="25"/>
        <v>690</v>
      </c>
      <c r="B695" s="57" t="s">
        <v>1136</v>
      </c>
      <c r="C695" s="57" t="s">
        <v>305</v>
      </c>
      <c r="D695" s="73" t="s">
        <v>1137</v>
      </c>
      <c r="E695" s="172"/>
      <c r="F695" s="157"/>
      <c r="G695" s="157"/>
      <c r="H695" s="198"/>
      <c r="I695" s="198"/>
      <c r="J695" s="73"/>
      <c r="K695" s="73"/>
      <c r="L695" s="193">
        <v>80</v>
      </c>
      <c r="M695" s="157"/>
      <c r="N695" s="157"/>
      <c r="O695" s="157"/>
      <c r="P695" s="98">
        <f t="shared" si="26"/>
        <v>80</v>
      </c>
      <c r="Q695" s="157" t="s">
        <v>1129</v>
      </c>
      <c r="R695" s="173"/>
      <c r="U695" s="1"/>
    </row>
    <row r="696" s="131" customFormat="1" customHeight="1" spans="1:21">
      <c r="A696" s="140">
        <f t="shared" si="25"/>
        <v>691</v>
      </c>
      <c r="B696" s="57" t="s">
        <v>1138</v>
      </c>
      <c r="C696" s="57" t="s">
        <v>305</v>
      </c>
      <c r="D696" s="73" t="s">
        <v>1137</v>
      </c>
      <c r="E696" s="172"/>
      <c r="F696" s="157"/>
      <c r="G696" s="157"/>
      <c r="H696" s="198"/>
      <c r="I696" s="198"/>
      <c r="J696" s="73"/>
      <c r="K696" s="73"/>
      <c r="L696" s="193">
        <v>50</v>
      </c>
      <c r="M696" s="157"/>
      <c r="N696" s="157"/>
      <c r="O696" s="157"/>
      <c r="P696" s="98">
        <f t="shared" si="26"/>
        <v>50</v>
      </c>
      <c r="Q696" s="157" t="s">
        <v>1129</v>
      </c>
      <c r="R696" s="173"/>
      <c r="U696" s="1"/>
    </row>
    <row r="697" s="131" customFormat="1" customHeight="1" spans="1:21">
      <c r="A697" s="140">
        <f t="shared" si="25"/>
        <v>692</v>
      </c>
      <c r="B697" s="57" t="s">
        <v>1134</v>
      </c>
      <c r="C697" s="57" t="s">
        <v>305</v>
      </c>
      <c r="D697" s="73" t="s">
        <v>1139</v>
      </c>
      <c r="E697" s="172"/>
      <c r="F697" s="157"/>
      <c r="G697" s="157"/>
      <c r="H697" s="198"/>
      <c r="I697" s="198"/>
      <c r="J697" s="73"/>
      <c r="K697" s="73"/>
      <c r="L697" s="193">
        <v>30</v>
      </c>
      <c r="M697" s="157"/>
      <c r="N697" s="157"/>
      <c r="O697" s="157"/>
      <c r="P697" s="98">
        <f t="shared" si="26"/>
        <v>30</v>
      </c>
      <c r="Q697" s="157" t="s">
        <v>1129</v>
      </c>
      <c r="R697" s="173"/>
      <c r="U697" s="1"/>
    </row>
    <row r="698" s="131" customFormat="1" customHeight="1" spans="1:21">
      <c r="A698" s="140">
        <f t="shared" si="25"/>
        <v>693</v>
      </c>
      <c r="B698" s="57" t="s">
        <v>1140</v>
      </c>
      <c r="C698" s="57" t="s">
        <v>305</v>
      </c>
      <c r="D698" s="161" t="s">
        <v>976</v>
      </c>
      <c r="E698" s="162"/>
      <c r="F698" s="157"/>
      <c r="G698" s="157"/>
      <c r="H698" s="198"/>
      <c r="I698" s="198"/>
      <c r="J698" s="73"/>
      <c r="K698" s="73"/>
      <c r="L698" s="193">
        <v>20</v>
      </c>
      <c r="M698" s="157"/>
      <c r="N698" s="157"/>
      <c r="O698" s="157"/>
      <c r="P698" s="98">
        <f t="shared" si="26"/>
        <v>20</v>
      </c>
      <c r="Q698" s="157" t="s">
        <v>1129</v>
      </c>
      <c r="R698" s="163"/>
      <c r="U698" s="1"/>
    </row>
    <row r="699" s="131" customFormat="1" customHeight="1" spans="1:21">
      <c r="A699" s="140">
        <f t="shared" si="25"/>
        <v>694</v>
      </c>
      <c r="B699" s="57" t="s">
        <v>1141</v>
      </c>
      <c r="C699" s="57" t="s">
        <v>305</v>
      </c>
      <c r="D699" s="161" t="s">
        <v>976</v>
      </c>
      <c r="E699" s="162"/>
      <c r="F699" s="157"/>
      <c r="G699" s="157"/>
      <c r="H699" s="198"/>
      <c r="I699" s="198"/>
      <c r="J699" s="73"/>
      <c r="K699" s="73"/>
      <c r="L699" s="193">
        <v>20</v>
      </c>
      <c r="M699" s="157"/>
      <c r="N699" s="157"/>
      <c r="O699" s="157"/>
      <c r="P699" s="98">
        <f t="shared" si="26"/>
        <v>20</v>
      </c>
      <c r="Q699" s="157" t="s">
        <v>1129</v>
      </c>
      <c r="R699" s="163"/>
      <c r="U699" s="1"/>
    </row>
    <row r="700" s="131" customFormat="1" customHeight="1" spans="1:21">
      <c r="A700" s="140">
        <f t="shared" si="25"/>
        <v>695</v>
      </c>
      <c r="B700" s="57" t="s">
        <v>1140</v>
      </c>
      <c r="C700" s="57" t="s">
        <v>305</v>
      </c>
      <c r="D700" s="161" t="s">
        <v>1142</v>
      </c>
      <c r="E700" s="162"/>
      <c r="F700" s="157"/>
      <c r="G700" s="157"/>
      <c r="H700" s="198"/>
      <c r="I700" s="198"/>
      <c r="J700" s="73"/>
      <c r="K700" s="73"/>
      <c r="L700" s="193">
        <v>20</v>
      </c>
      <c r="M700" s="157"/>
      <c r="N700" s="157"/>
      <c r="O700" s="157"/>
      <c r="P700" s="98">
        <f t="shared" si="26"/>
        <v>20</v>
      </c>
      <c r="Q700" s="157" t="s">
        <v>1129</v>
      </c>
      <c r="R700" s="163"/>
      <c r="U700" s="1"/>
    </row>
    <row r="701" s="131" customFormat="1" customHeight="1" spans="1:21">
      <c r="A701" s="140">
        <f t="shared" si="25"/>
        <v>696</v>
      </c>
      <c r="B701" s="57" t="s">
        <v>1141</v>
      </c>
      <c r="C701" s="57" t="s">
        <v>305</v>
      </c>
      <c r="D701" s="161" t="s">
        <v>1142</v>
      </c>
      <c r="E701" s="162"/>
      <c r="F701" s="157"/>
      <c r="G701" s="157"/>
      <c r="H701" s="198"/>
      <c r="I701" s="198"/>
      <c r="J701" s="73"/>
      <c r="K701" s="73"/>
      <c r="L701" s="193">
        <v>20</v>
      </c>
      <c r="M701" s="157"/>
      <c r="N701" s="157"/>
      <c r="O701" s="157"/>
      <c r="P701" s="98">
        <f t="shared" si="26"/>
        <v>20</v>
      </c>
      <c r="Q701" s="157" t="s">
        <v>1129</v>
      </c>
      <c r="R701" s="163"/>
      <c r="U701" s="1"/>
    </row>
    <row r="702" s="131" customFormat="1" customHeight="1" spans="1:21">
      <c r="A702" s="140">
        <f t="shared" si="25"/>
        <v>697</v>
      </c>
      <c r="B702" s="57" t="s">
        <v>1143</v>
      </c>
      <c r="C702" s="57" t="s">
        <v>305</v>
      </c>
      <c r="D702" s="161" t="s">
        <v>1142</v>
      </c>
      <c r="E702" s="162"/>
      <c r="F702" s="157"/>
      <c r="G702" s="157"/>
      <c r="H702" s="198"/>
      <c r="I702" s="198"/>
      <c r="J702" s="73"/>
      <c r="K702" s="73"/>
      <c r="L702" s="193">
        <v>20</v>
      </c>
      <c r="M702" s="157"/>
      <c r="N702" s="157"/>
      <c r="O702" s="157"/>
      <c r="P702" s="98">
        <f t="shared" si="26"/>
        <v>20</v>
      </c>
      <c r="Q702" s="157" t="s">
        <v>1129</v>
      </c>
      <c r="R702" s="163"/>
      <c r="U702" s="1"/>
    </row>
    <row r="703" s="131" customFormat="1" customHeight="1" spans="1:21">
      <c r="A703" s="140">
        <f t="shared" si="25"/>
        <v>698</v>
      </c>
      <c r="B703" s="57" t="s">
        <v>1143</v>
      </c>
      <c r="C703" s="57" t="s">
        <v>305</v>
      </c>
      <c r="D703" s="161" t="s">
        <v>1142</v>
      </c>
      <c r="E703" s="162"/>
      <c r="F703" s="157"/>
      <c r="G703" s="157"/>
      <c r="H703" s="198"/>
      <c r="I703" s="198"/>
      <c r="J703" s="73"/>
      <c r="K703" s="73"/>
      <c r="L703" s="193">
        <v>20</v>
      </c>
      <c r="M703" s="157"/>
      <c r="N703" s="157"/>
      <c r="O703" s="157"/>
      <c r="P703" s="98">
        <f t="shared" si="26"/>
        <v>20</v>
      </c>
      <c r="Q703" s="157" t="s">
        <v>1129</v>
      </c>
      <c r="R703" s="163"/>
      <c r="U703" s="1"/>
    </row>
    <row r="704" s="131" customFormat="1" customHeight="1" spans="1:21">
      <c r="A704" s="140">
        <f t="shared" si="25"/>
        <v>699</v>
      </c>
      <c r="B704" s="57" t="s">
        <v>1144</v>
      </c>
      <c r="C704" s="57" t="s">
        <v>305</v>
      </c>
      <c r="D704" s="161" t="s">
        <v>1145</v>
      </c>
      <c r="E704" s="162"/>
      <c r="F704" s="157"/>
      <c r="G704" s="157"/>
      <c r="H704" s="198"/>
      <c r="I704" s="198"/>
      <c r="J704" s="73"/>
      <c r="K704" s="73"/>
      <c r="L704" s="193">
        <v>30</v>
      </c>
      <c r="M704" s="157"/>
      <c r="N704" s="157"/>
      <c r="O704" s="157"/>
      <c r="P704" s="98">
        <f t="shared" si="26"/>
        <v>30</v>
      </c>
      <c r="Q704" s="157" t="s">
        <v>1129</v>
      </c>
      <c r="R704" s="163"/>
      <c r="U704" s="1"/>
    </row>
    <row r="705" s="131" customFormat="1" customHeight="1" spans="1:21">
      <c r="A705" s="140">
        <f t="shared" si="25"/>
        <v>700</v>
      </c>
      <c r="B705" s="57" t="s">
        <v>1146</v>
      </c>
      <c r="C705" s="57" t="s">
        <v>305</v>
      </c>
      <c r="D705" s="161" t="s">
        <v>1147</v>
      </c>
      <c r="E705" s="162"/>
      <c r="F705" s="157"/>
      <c r="G705" s="157"/>
      <c r="H705" s="198"/>
      <c r="I705" s="198"/>
      <c r="J705" s="73"/>
      <c r="K705" s="73"/>
      <c r="L705" s="193">
        <v>40</v>
      </c>
      <c r="M705" s="157"/>
      <c r="N705" s="157"/>
      <c r="O705" s="157"/>
      <c r="P705" s="98">
        <f t="shared" si="26"/>
        <v>40</v>
      </c>
      <c r="Q705" s="157" t="s">
        <v>1129</v>
      </c>
      <c r="R705" s="163"/>
      <c r="S705" s="131"/>
      <c r="U705" s="1"/>
    </row>
    <row r="706" s="131" customFormat="1" customHeight="1" spans="1:21">
      <c r="A706" s="140">
        <f t="shared" si="25"/>
        <v>701</v>
      </c>
      <c r="B706" s="57" t="s">
        <v>1146</v>
      </c>
      <c r="C706" s="57" t="s">
        <v>305</v>
      </c>
      <c r="D706" s="161" t="s">
        <v>1148</v>
      </c>
      <c r="E706" s="162"/>
      <c r="F706" s="157"/>
      <c r="G706" s="157"/>
      <c r="H706" s="198"/>
      <c r="I706" s="198"/>
      <c r="J706" s="73"/>
      <c r="K706" s="73"/>
      <c r="L706" s="193">
        <v>60</v>
      </c>
      <c r="M706" s="157"/>
      <c r="N706" s="157"/>
      <c r="O706" s="157"/>
      <c r="P706" s="98">
        <f t="shared" si="26"/>
        <v>60</v>
      </c>
      <c r="Q706" s="157" t="s">
        <v>1129</v>
      </c>
      <c r="R706" s="163"/>
      <c r="U706" s="1"/>
    </row>
    <row r="707" s="131" customFormat="1" customHeight="1" spans="1:21">
      <c r="A707" s="140">
        <f t="shared" si="25"/>
        <v>702</v>
      </c>
      <c r="B707" s="57" t="s">
        <v>1149</v>
      </c>
      <c r="C707" s="57" t="s">
        <v>28</v>
      </c>
      <c r="D707" s="161" t="s">
        <v>964</v>
      </c>
      <c r="E707" s="165"/>
      <c r="F707" s="157"/>
      <c r="G707" s="157"/>
      <c r="H707" s="158"/>
      <c r="I707" s="198"/>
      <c r="J707" s="73"/>
      <c r="K707" s="73"/>
      <c r="L707" s="193">
        <v>10</v>
      </c>
      <c r="M707" s="157"/>
      <c r="N707" s="157"/>
      <c r="O707" s="157"/>
      <c r="P707" s="98">
        <f t="shared" si="26"/>
        <v>10</v>
      </c>
      <c r="Q707" s="157" t="s">
        <v>1129</v>
      </c>
      <c r="R707" s="165"/>
      <c r="U707" s="1"/>
    </row>
    <row r="708" s="131" customFormat="1" customHeight="1" spans="1:21">
      <c r="A708" s="140">
        <f t="shared" si="25"/>
        <v>703</v>
      </c>
      <c r="B708" s="57" t="s">
        <v>1150</v>
      </c>
      <c r="C708" s="57" t="s">
        <v>997</v>
      </c>
      <c r="D708" s="160" t="s">
        <v>1151</v>
      </c>
      <c r="E708" s="165"/>
      <c r="F708" s="157"/>
      <c r="G708" s="157"/>
      <c r="H708" s="158"/>
      <c r="I708" s="199"/>
      <c r="J708" s="73"/>
      <c r="K708" s="73"/>
      <c r="L708" s="193">
        <v>500</v>
      </c>
      <c r="M708" s="157"/>
      <c r="N708" s="157"/>
      <c r="O708" s="157"/>
      <c r="P708" s="98">
        <v>500</v>
      </c>
      <c r="Q708" s="157" t="s">
        <v>1129</v>
      </c>
      <c r="R708" s="165"/>
      <c r="U708" s="1"/>
    </row>
    <row r="709" s="131" customFormat="1" customHeight="1" spans="1:21">
      <c r="A709" s="140">
        <f t="shared" ref="A709:A772" si="27">ROW()-5</f>
        <v>704</v>
      </c>
      <c r="B709" s="57" t="s">
        <v>1152</v>
      </c>
      <c r="C709" s="57" t="s">
        <v>308</v>
      </c>
      <c r="D709" s="161" t="s">
        <v>1153</v>
      </c>
      <c r="E709" s="162"/>
      <c r="F709" s="157"/>
      <c r="G709" s="157"/>
      <c r="H709" s="158"/>
      <c r="I709" s="198"/>
      <c r="J709" s="73"/>
      <c r="K709" s="73"/>
      <c r="L709" s="193">
        <v>8</v>
      </c>
      <c r="M709" s="157"/>
      <c r="N709" s="157"/>
      <c r="O709" s="157"/>
      <c r="P709" s="98">
        <f t="shared" ref="P709:P772" si="28">SUM(F709:O709)</f>
        <v>8</v>
      </c>
      <c r="Q709" s="157" t="s">
        <v>1129</v>
      </c>
      <c r="R709" s="163"/>
      <c r="U709" s="1"/>
    </row>
    <row r="710" s="131" customFormat="1" customHeight="1" spans="1:21">
      <c r="A710" s="140">
        <f t="shared" si="27"/>
        <v>705</v>
      </c>
      <c r="B710" s="57" t="s">
        <v>1154</v>
      </c>
      <c r="C710" s="57" t="s">
        <v>1155</v>
      </c>
      <c r="D710" s="161" t="s">
        <v>1156</v>
      </c>
      <c r="E710" s="162"/>
      <c r="F710" s="157"/>
      <c r="G710" s="157"/>
      <c r="H710" s="158"/>
      <c r="I710" s="198"/>
      <c r="J710" s="73"/>
      <c r="K710" s="73"/>
      <c r="L710" s="193">
        <v>30</v>
      </c>
      <c r="M710" s="157"/>
      <c r="N710" s="157"/>
      <c r="O710" s="157"/>
      <c r="P710" s="98">
        <f t="shared" si="28"/>
        <v>30</v>
      </c>
      <c r="Q710" s="157" t="s">
        <v>1129</v>
      </c>
      <c r="R710" s="163"/>
      <c r="S710" s="131"/>
      <c r="U710" s="1"/>
    </row>
    <row r="711" s="131" customFormat="1" customHeight="1" spans="1:21">
      <c r="A711" s="140">
        <f t="shared" si="27"/>
        <v>706</v>
      </c>
      <c r="B711" s="57" t="s">
        <v>1157</v>
      </c>
      <c r="C711" s="57" t="s">
        <v>997</v>
      </c>
      <c r="D711" s="161" t="s">
        <v>1158</v>
      </c>
      <c r="E711" s="162"/>
      <c r="F711" s="157"/>
      <c r="G711" s="157"/>
      <c r="H711" s="158"/>
      <c r="I711" s="198"/>
      <c r="J711" s="73"/>
      <c r="K711" s="73"/>
      <c r="L711" s="193">
        <v>50</v>
      </c>
      <c r="M711" s="157"/>
      <c r="N711" s="157"/>
      <c r="O711" s="157"/>
      <c r="P711" s="98">
        <f t="shared" si="28"/>
        <v>50</v>
      </c>
      <c r="Q711" s="157" t="s">
        <v>1129</v>
      </c>
      <c r="R711" s="163"/>
      <c r="U711" s="1"/>
    </row>
    <row r="712" s="131" customFormat="1" customHeight="1" spans="1:21">
      <c r="A712" s="140">
        <f t="shared" si="27"/>
        <v>707</v>
      </c>
      <c r="B712" s="57" t="s">
        <v>1157</v>
      </c>
      <c r="C712" s="57" t="s">
        <v>997</v>
      </c>
      <c r="D712" s="161" t="s">
        <v>337</v>
      </c>
      <c r="E712" s="162"/>
      <c r="F712" s="157"/>
      <c r="G712" s="157"/>
      <c r="H712" s="158"/>
      <c r="I712" s="198"/>
      <c r="J712" s="73"/>
      <c r="K712" s="73"/>
      <c r="L712" s="193">
        <v>50</v>
      </c>
      <c r="M712" s="157"/>
      <c r="N712" s="157"/>
      <c r="O712" s="157"/>
      <c r="P712" s="98">
        <f t="shared" si="28"/>
        <v>50</v>
      </c>
      <c r="Q712" s="157" t="s">
        <v>1129</v>
      </c>
      <c r="R712" s="163"/>
      <c r="U712" s="1"/>
    </row>
    <row r="713" s="131" customFormat="1" customHeight="1" spans="1:21">
      <c r="A713" s="140">
        <f t="shared" si="27"/>
        <v>708</v>
      </c>
      <c r="B713" s="57" t="s">
        <v>1157</v>
      </c>
      <c r="C713" s="57" t="s">
        <v>997</v>
      </c>
      <c r="D713" s="161" t="s">
        <v>1159</v>
      </c>
      <c r="E713" s="162"/>
      <c r="F713" s="157"/>
      <c r="G713" s="157"/>
      <c r="H713" s="158"/>
      <c r="I713" s="198"/>
      <c r="J713" s="73"/>
      <c r="K713" s="73"/>
      <c r="L713" s="193">
        <v>50</v>
      </c>
      <c r="M713" s="157"/>
      <c r="N713" s="157"/>
      <c r="O713" s="157"/>
      <c r="P713" s="98">
        <f t="shared" si="28"/>
        <v>50</v>
      </c>
      <c r="Q713" s="157" t="s">
        <v>1129</v>
      </c>
      <c r="R713" s="163"/>
      <c r="U713" s="1"/>
    </row>
    <row r="714" s="131" customFormat="1" customHeight="1" spans="1:21">
      <c r="A714" s="140">
        <f t="shared" si="27"/>
        <v>709</v>
      </c>
      <c r="B714" s="57" t="s">
        <v>1157</v>
      </c>
      <c r="C714" s="57" t="s">
        <v>997</v>
      </c>
      <c r="D714" s="161" t="s">
        <v>1160</v>
      </c>
      <c r="E714" s="162"/>
      <c r="F714" s="157"/>
      <c r="G714" s="157"/>
      <c r="H714" s="158"/>
      <c r="I714" s="198"/>
      <c r="J714" s="73"/>
      <c r="K714" s="73"/>
      <c r="L714" s="193">
        <v>50</v>
      </c>
      <c r="M714" s="157"/>
      <c r="N714" s="157"/>
      <c r="O714" s="157"/>
      <c r="P714" s="98">
        <f t="shared" si="28"/>
        <v>50</v>
      </c>
      <c r="Q714" s="157" t="s">
        <v>1129</v>
      </c>
      <c r="R714" s="163"/>
      <c r="U714" s="1"/>
    </row>
    <row r="715" s="131" customFormat="1" customHeight="1" spans="1:21">
      <c r="A715" s="140">
        <f t="shared" si="27"/>
        <v>710</v>
      </c>
      <c r="B715" s="57" t="s">
        <v>1161</v>
      </c>
      <c r="C715" s="57" t="s">
        <v>752</v>
      </c>
      <c r="D715" s="161" t="s">
        <v>1162</v>
      </c>
      <c r="E715" s="162"/>
      <c r="F715" s="157"/>
      <c r="G715" s="157"/>
      <c r="H715" s="158"/>
      <c r="I715" s="198"/>
      <c r="J715" s="73"/>
      <c r="K715" s="73"/>
      <c r="L715" s="193">
        <v>20</v>
      </c>
      <c r="M715" s="157"/>
      <c r="N715" s="157"/>
      <c r="O715" s="157"/>
      <c r="P715" s="98">
        <f t="shared" si="28"/>
        <v>20</v>
      </c>
      <c r="Q715" s="157" t="s">
        <v>1129</v>
      </c>
      <c r="R715" s="163"/>
      <c r="U715" s="1"/>
    </row>
    <row r="716" s="131" customFormat="1" customHeight="1" spans="1:21">
      <c r="A716" s="140">
        <f t="shared" si="27"/>
        <v>711</v>
      </c>
      <c r="B716" s="57" t="s">
        <v>1163</v>
      </c>
      <c r="C716" s="57" t="s">
        <v>398</v>
      </c>
      <c r="D716" s="161" t="s">
        <v>1164</v>
      </c>
      <c r="E716" s="162"/>
      <c r="F716" s="157"/>
      <c r="G716" s="157"/>
      <c r="H716" s="158"/>
      <c r="I716" s="198"/>
      <c r="J716" s="73"/>
      <c r="K716" s="73"/>
      <c r="L716" s="193">
        <v>200</v>
      </c>
      <c r="M716" s="157"/>
      <c r="N716" s="157"/>
      <c r="O716" s="157"/>
      <c r="P716" s="98">
        <f t="shared" si="28"/>
        <v>200</v>
      </c>
      <c r="Q716" s="157" t="s">
        <v>1129</v>
      </c>
      <c r="R716" s="163"/>
      <c r="S716" s="131"/>
      <c r="U716" s="1"/>
    </row>
    <row r="717" s="131" customFormat="1" customHeight="1" spans="1:21">
      <c r="A717" s="140">
        <f t="shared" si="27"/>
        <v>712</v>
      </c>
      <c r="B717" s="57" t="s">
        <v>1165</v>
      </c>
      <c r="C717" s="57" t="s">
        <v>398</v>
      </c>
      <c r="D717" s="161" t="s">
        <v>926</v>
      </c>
      <c r="E717" s="162"/>
      <c r="F717" s="157"/>
      <c r="G717" s="157"/>
      <c r="H717" s="158"/>
      <c r="I717" s="198"/>
      <c r="J717" s="73"/>
      <c r="K717" s="57"/>
      <c r="L717" s="193">
        <v>100</v>
      </c>
      <c r="M717" s="157"/>
      <c r="N717" s="157"/>
      <c r="O717" s="157"/>
      <c r="P717" s="98">
        <f t="shared" si="28"/>
        <v>100</v>
      </c>
      <c r="Q717" s="157" t="s">
        <v>1129</v>
      </c>
      <c r="R717" s="163"/>
      <c r="S717" s="131"/>
      <c r="U717" s="1"/>
    </row>
    <row r="718" s="131" customFormat="1" customHeight="1" spans="1:21">
      <c r="A718" s="140">
        <f t="shared" si="27"/>
        <v>713</v>
      </c>
      <c r="B718" s="57" t="s">
        <v>1166</v>
      </c>
      <c r="C718" s="57" t="s">
        <v>398</v>
      </c>
      <c r="D718" s="161" t="s">
        <v>926</v>
      </c>
      <c r="E718" s="162"/>
      <c r="F718" s="157"/>
      <c r="G718" s="157"/>
      <c r="H718" s="158"/>
      <c r="I718" s="198"/>
      <c r="J718" s="73"/>
      <c r="K718" s="73"/>
      <c r="L718" s="193">
        <v>500</v>
      </c>
      <c r="M718" s="157"/>
      <c r="N718" s="157"/>
      <c r="O718" s="157"/>
      <c r="P718" s="98">
        <f t="shared" si="28"/>
        <v>500</v>
      </c>
      <c r="Q718" s="157" t="s">
        <v>1129</v>
      </c>
      <c r="R718" s="163"/>
      <c r="S718" s="131"/>
      <c r="U718" s="1"/>
    </row>
    <row r="719" s="131" customFormat="1" customHeight="1" spans="1:21">
      <c r="A719" s="140">
        <f t="shared" si="27"/>
        <v>714</v>
      </c>
      <c r="B719" s="57" t="s">
        <v>1167</v>
      </c>
      <c r="C719" s="57" t="s">
        <v>28</v>
      </c>
      <c r="D719" s="161" t="s">
        <v>821</v>
      </c>
      <c r="E719" s="162"/>
      <c r="F719" s="157"/>
      <c r="G719" s="157"/>
      <c r="H719" s="158"/>
      <c r="I719" s="198"/>
      <c r="J719" s="73"/>
      <c r="K719" s="73"/>
      <c r="L719" s="193">
        <v>20</v>
      </c>
      <c r="M719" s="157"/>
      <c r="N719" s="157"/>
      <c r="O719" s="157"/>
      <c r="P719" s="98">
        <f t="shared" si="28"/>
        <v>20</v>
      </c>
      <c r="Q719" s="157" t="s">
        <v>1129</v>
      </c>
      <c r="R719" s="163"/>
      <c r="U719" s="1"/>
    </row>
    <row r="720" s="131" customFormat="1" customHeight="1" spans="1:21">
      <c r="A720" s="140">
        <f t="shared" si="27"/>
        <v>715</v>
      </c>
      <c r="B720" s="57" t="s">
        <v>1168</v>
      </c>
      <c r="C720" s="57" t="s">
        <v>752</v>
      </c>
      <c r="D720" s="161" t="s">
        <v>1169</v>
      </c>
      <c r="E720" s="162"/>
      <c r="F720" s="157"/>
      <c r="G720" s="157"/>
      <c r="H720" s="158"/>
      <c r="I720" s="198"/>
      <c r="J720" s="73"/>
      <c r="K720" s="73"/>
      <c r="L720" s="193">
        <v>30</v>
      </c>
      <c r="M720" s="157"/>
      <c r="N720" s="157"/>
      <c r="O720" s="157"/>
      <c r="P720" s="98">
        <f t="shared" si="28"/>
        <v>30</v>
      </c>
      <c r="Q720" s="157" t="s">
        <v>1129</v>
      </c>
      <c r="R720" s="163"/>
      <c r="S720" s="131"/>
      <c r="U720" s="1"/>
    </row>
    <row r="721" s="131" customFormat="1" customHeight="1" spans="1:21">
      <c r="A721" s="140">
        <f t="shared" si="27"/>
        <v>716</v>
      </c>
      <c r="B721" s="57" t="s">
        <v>1170</v>
      </c>
      <c r="C721" s="57" t="s">
        <v>762</v>
      </c>
      <c r="D721" s="73"/>
      <c r="E721" s="165"/>
      <c r="F721" s="157"/>
      <c r="G721" s="157"/>
      <c r="H721" s="158"/>
      <c r="I721" s="198"/>
      <c r="J721" s="73"/>
      <c r="K721" s="73"/>
      <c r="L721" s="193">
        <v>100</v>
      </c>
      <c r="M721" s="157"/>
      <c r="N721" s="157"/>
      <c r="O721" s="157"/>
      <c r="P721" s="98">
        <f t="shared" si="28"/>
        <v>100</v>
      </c>
      <c r="Q721" s="157" t="s">
        <v>1129</v>
      </c>
      <c r="R721" s="165"/>
      <c r="U721" s="1"/>
    </row>
    <row r="722" s="131" customFormat="1" customHeight="1" spans="1:21">
      <c r="A722" s="140">
        <f t="shared" si="27"/>
        <v>717</v>
      </c>
      <c r="B722" s="57" t="s">
        <v>1171</v>
      </c>
      <c r="C722" s="57" t="s">
        <v>900</v>
      </c>
      <c r="D722" s="161" t="s">
        <v>1172</v>
      </c>
      <c r="E722" s="162"/>
      <c r="F722" s="157"/>
      <c r="G722" s="157"/>
      <c r="H722" s="158"/>
      <c r="I722" s="198"/>
      <c r="J722" s="73"/>
      <c r="K722" s="73"/>
      <c r="L722" s="193">
        <v>10</v>
      </c>
      <c r="M722" s="157"/>
      <c r="N722" s="157"/>
      <c r="O722" s="157"/>
      <c r="P722" s="98">
        <f t="shared" si="28"/>
        <v>10</v>
      </c>
      <c r="Q722" s="157" t="s">
        <v>1129</v>
      </c>
      <c r="R722" s="163"/>
      <c r="U722" s="1"/>
    </row>
    <row r="723" s="131" customFormat="1" customHeight="1" spans="1:21">
      <c r="A723" s="140">
        <f t="shared" si="27"/>
        <v>718</v>
      </c>
      <c r="B723" s="57" t="s">
        <v>1173</v>
      </c>
      <c r="C723" s="57" t="s">
        <v>900</v>
      </c>
      <c r="D723" s="161" t="s">
        <v>1174</v>
      </c>
      <c r="E723" s="162"/>
      <c r="F723" s="157"/>
      <c r="G723" s="157"/>
      <c r="H723" s="158"/>
      <c r="I723" s="198"/>
      <c r="J723" s="73"/>
      <c r="K723" s="73"/>
      <c r="L723" s="193">
        <v>10</v>
      </c>
      <c r="M723" s="157"/>
      <c r="N723" s="157"/>
      <c r="O723" s="157"/>
      <c r="P723" s="98">
        <f t="shared" si="28"/>
        <v>10</v>
      </c>
      <c r="Q723" s="157" t="s">
        <v>1129</v>
      </c>
      <c r="R723" s="163"/>
      <c r="U723" s="1"/>
    </row>
    <row r="724" s="131" customFormat="1" customHeight="1" spans="1:21">
      <c r="A724" s="140">
        <f t="shared" si="27"/>
        <v>719</v>
      </c>
      <c r="B724" s="57" t="s">
        <v>1175</v>
      </c>
      <c r="C724" s="57" t="s">
        <v>900</v>
      </c>
      <c r="D724" s="161" t="s">
        <v>1176</v>
      </c>
      <c r="E724" s="162"/>
      <c r="F724" s="157"/>
      <c r="G724" s="157"/>
      <c r="H724" s="158"/>
      <c r="I724" s="198"/>
      <c r="J724" s="73"/>
      <c r="K724" s="73"/>
      <c r="L724" s="193">
        <v>5</v>
      </c>
      <c r="M724" s="157"/>
      <c r="N724" s="157"/>
      <c r="O724" s="157"/>
      <c r="P724" s="98">
        <f t="shared" si="28"/>
        <v>5</v>
      </c>
      <c r="Q724" s="157" t="s">
        <v>1129</v>
      </c>
      <c r="R724" s="163"/>
      <c r="U724" s="1"/>
    </row>
    <row r="725" s="131" customFormat="1" customHeight="1" spans="1:21">
      <c r="A725" s="140">
        <f t="shared" si="27"/>
        <v>720</v>
      </c>
      <c r="B725" s="57" t="s">
        <v>1177</v>
      </c>
      <c r="C725" s="57" t="s">
        <v>900</v>
      </c>
      <c r="D725" s="161" t="s">
        <v>1178</v>
      </c>
      <c r="E725" s="162"/>
      <c r="F725" s="157"/>
      <c r="G725" s="157"/>
      <c r="H725" s="158"/>
      <c r="I725" s="198"/>
      <c r="J725" s="73"/>
      <c r="K725" s="73"/>
      <c r="L725" s="193">
        <v>5</v>
      </c>
      <c r="M725" s="157"/>
      <c r="N725" s="157"/>
      <c r="O725" s="157"/>
      <c r="P725" s="98">
        <f t="shared" si="28"/>
        <v>5</v>
      </c>
      <c r="Q725" s="157" t="s">
        <v>1129</v>
      </c>
      <c r="R725" s="163"/>
      <c r="U725" s="1"/>
    </row>
    <row r="726" s="131" customFormat="1" customHeight="1" spans="1:21">
      <c r="A726" s="140">
        <f t="shared" si="27"/>
        <v>721</v>
      </c>
      <c r="B726" s="57" t="s">
        <v>1179</v>
      </c>
      <c r="C726" s="57" t="s">
        <v>900</v>
      </c>
      <c r="D726" s="161" t="s">
        <v>1180</v>
      </c>
      <c r="E726" s="162"/>
      <c r="F726" s="157"/>
      <c r="G726" s="157"/>
      <c r="H726" s="158"/>
      <c r="I726" s="198"/>
      <c r="J726" s="73"/>
      <c r="K726" s="73"/>
      <c r="L726" s="193">
        <v>5</v>
      </c>
      <c r="M726" s="157"/>
      <c r="N726" s="157"/>
      <c r="O726" s="157"/>
      <c r="P726" s="98">
        <f t="shared" si="28"/>
        <v>5</v>
      </c>
      <c r="Q726" s="157" t="s">
        <v>1129</v>
      </c>
      <c r="R726" s="163"/>
      <c r="U726" s="1"/>
    </row>
    <row r="727" s="131" customFormat="1" customHeight="1" spans="1:21">
      <c r="A727" s="140">
        <f t="shared" si="27"/>
        <v>722</v>
      </c>
      <c r="B727" s="57" t="s">
        <v>1181</v>
      </c>
      <c r="C727" s="57" t="s">
        <v>762</v>
      </c>
      <c r="D727" s="160"/>
      <c r="E727" s="30"/>
      <c r="F727" s="157"/>
      <c r="G727" s="157"/>
      <c r="H727" s="158"/>
      <c r="I727" s="198"/>
      <c r="J727" s="73"/>
      <c r="K727" s="73"/>
      <c r="L727" s="193">
        <v>300</v>
      </c>
      <c r="M727" s="157"/>
      <c r="N727" s="157"/>
      <c r="O727" s="157"/>
      <c r="P727" s="98">
        <f t="shared" si="28"/>
        <v>300</v>
      </c>
      <c r="Q727" s="157" t="s">
        <v>1129</v>
      </c>
      <c r="R727" s="171"/>
      <c r="U727" s="1"/>
    </row>
    <row r="728" s="131" customFormat="1" customHeight="1" spans="1:21">
      <c r="A728" s="140">
        <f t="shared" si="27"/>
        <v>723</v>
      </c>
      <c r="B728" s="57" t="s">
        <v>1182</v>
      </c>
      <c r="C728" s="57" t="s">
        <v>997</v>
      </c>
      <c r="D728" s="160"/>
      <c r="E728" s="30"/>
      <c r="F728" s="157"/>
      <c r="G728" s="157"/>
      <c r="H728" s="158"/>
      <c r="I728" s="198"/>
      <c r="J728" s="73"/>
      <c r="K728" s="73"/>
      <c r="L728" s="193">
        <v>20</v>
      </c>
      <c r="M728" s="157"/>
      <c r="N728" s="157"/>
      <c r="O728" s="157"/>
      <c r="P728" s="98">
        <f t="shared" si="28"/>
        <v>20</v>
      </c>
      <c r="Q728" s="157" t="s">
        <v>1129</v>
      </c>
      <c r="R728" s="171"/>
      <c r="U728" s="1"/>
    </row>
    <row r="729" s="131" customFormat="1" customHeight="1" spans="1:21">
      <c r="A729" s="140">
        <f t="shared" si="27"/>
        <v>724</v>
      </c>
      <c r="B729" s="57" t="s">
        <v>1183</v>
      </c>
      <c r="C729" s="57" t="s">
        <v>933</v>
      </c>
      <c r="D729" s="160"/>
      <c r="E729" s="30"/>
      <c r="F729" s="157"/>
      <c r="G729" s="157"/>
      <c r="H729" s="158"/>
      <c r="I729" s="198"/>
      <c r="J729" s="73"/>
      <c r="K729" s="57"/>
      <c r="L729" s="193">
        <v>30</v>
      </c>
      <c r="M729" s="157"/>
      <c r="N729" s="157"/>
      <c r="O729" s="157"/>
      <c r="P729" s="98">
        <f t="shared" si="28"/>
        <v>30</v>
      </c>
      <c r="Q729" s="157" t="s">
        <v>1129</v>
      </c>
      <c r="R729" s="171"/>
      <c r="U729" s="1"/>
    </row>
    <row r="730" s="131" customFormat="1" customHeight="1" spans="1:21">
      <c r="A730" s="140">
        <f t="shared" si="27"/>
        <v>725</v>
      </c>
      <c r="B730" s="57" t="s">
        <v>1184</v>
      </c>
      <c r="C730" s="57" t="s">
        <v>21</v>
      </c>
      <c r="D730" s="161" t="s">
        <v>1185</v>
      </c>
      <c r="E730" s="162"/>
      <c r="F730" s="157"/>
      <c r="G730" s="157"/>
      <c r="H730" s="158"/>
      <c r="I730" s="198"/>
      <c r="J730" s="73"/>
      <c r="K730" s="73"/>
      <c r="L730" s="193">
        <v>1000</v>
      </c>
      <c r="M730" s="157"/>
      <c r="N730" s="157"/>
      <c r="O730" s="157"/>
      <c r="P730" s="98">
        <f t="shared" si="28"/>
        <v>1000</v>
      </c>
      <c r="Q730" s="157" t="s">
        <v>1129</v>
      </c>
      <c r="R730" s="163"/>
      <c r="U730" s="1"/>
    </row>
    <row r="731" s="131" customFormat="1" customHeight="1" spans="1:21">
      <c r="A731" s="140">
        <f t="shared" si="27"/>
        <v>726</v>
      </c>
      <c r="B731" s="57" t="s">
        <v>1186</v>
      </c>
      <c r="C731" s="57" t="s">
        <v>21</v>
      </c>
      <c r="D731" s="161" t="s">
        <v>1187</v>
      </c>
      <c r="E731" s="162"/>
      <c r="F731" s="157"/>
      <c r="G731" s="157"/>
      <c r="H731" s="158"/>
      <c r="I731" s="198"/>
      <c r="J731" s="73"/>
      <c r="K731" s="73"/>
      <c r="L731" s="193">
        <v>10</v>
      </c>
      <c r="M731" s="157"/>
      <c r="N731" s="157"/>
      <c r="O731" s="157"/>
      <c r="P731" s="98">
        <f t="shared" si="28"/>
        <v>10</v>
      </c>
      <c r="Q731" s="157" t="s">
        <v>1129</v>
      </c>
      <c r="R731" s="163"/>
      <c r="U731" s="1"/>
    </row>
    <row r="732" s="131" customFormat="1" customHeight="1" spans="1:21">
      <c r="A732" s="140">
        <f t="shared" si="27"/>
        <v>727</v>
      </c>
      <c r="B732" s="57" t="s">
        <v>1188</v>
      </c>
      <c r="C732" s="57" t="s">
        <v>21</v>
      </c>
      <c r="D732" s="161" t="s">
        <v>1189</v>
      </c>
      <c r="E732" s="162"/>
      <c r="F732" s="157"/>
      <c r="G732" s="157"/>
      <c r="H732" s="158"/>
      <c r="I732" s="198"/>
      <c r="J732" s="73"/>
      <c r="K732" s="73"/>
      <c r="L732" s="193">
        <v>10</v>
      </c>
      <c r="M732" s="157"/>
      <c r="N732" s="157"/>
      <c r="O732" s="157"/>
      <c r="P732" s="98">
        <f t="shared" si="28"/>
        <v>10</v>
      </c>
      <c r="Q732" s="157" t="s">
        <v>1129</v>
      </c>
      <c r="R732" s="163"/>
      <c r="U732" s="1"/>
    </row>
    <row r="733" s="131" customFormat="1" customHeight="1" spans="1:21">
      <c r="A733" s="140">
        <f t="shared" si="27"/>
        <v>728</v>
      </c>
      <c r="B733" s="57" t="s">
        <v>1190</v>
      </c>
      <c r="C733" s="57" t="s">
        <v>21</v>
      </c>
      <c r="D733" s="160"/>
      <c r="E733" s="30"/>
      <c r="F733" s="157"/>
      <c r="G733" s="157"/>
      <c r="H733" s="158"/>
      <c r="I733" s="198"/>
      <c r="J733" s="73"/>
      <c r="K733" s="73"/>
      <c r="L733" s="193">
        <v>20</v>
      </c>
      <c r="M733" s="157"/>
      <c r="N733" s="157"/>
      <c r="O733" s="157"/>
      <c r="P733" s="98">
        <f t="shared" si="28"/>
        <v>20</v>
      </c>
      <c r="Q733" s="157" t="s">
        <v>1129</v>
      </c>
      <c r="R733" s="171"/>
      <c r="U733" s="1"/>
    </row>
    <row r="734" s="131" customFormat="1" customHeight="1" spans="1:21">
      <c r="A734" s="140">
        <f t="shared" si="27"/>
        <v>729</v>
      </c>
      <c r="B734" s="57" t="s">
        <v>1191</v>
      </c>
      <c r="C734" s="57" t="s">
        <v>1000</v>
      </c>
      <c r="D734" s="161" t="s">
        <v>1192</v>
      </c>
      <c r="E734" s="162"/>
      <c r="F734" s="157"/>
      <c r="G734" s="157"/>
      <c r="H734" s="158"/>
      <c r="I734" s="198"/>
      <c r="J734" s="73"/>
      <c r="K734" s="73"/>
      <c r="L734" s="193">
        <v>20</v>
      </c>
      <c r="M734" s="157"/>
      <c r="N734" s="157"/>
      <c r="O734" s="157"/>
      <c r="P734" s="98">
        <f t="shared" si="28"/>
        <v>20</v>
      </c>
      <c r="Q734" s="157" t="s">
        <v>1129</v>
      </c>
      <c r="R734" s="163"/>
      <c r="S734" s="131"/>
      <c r="U734" s="1"/>
    </row>
    <row r="735" s="131" customFormat="1" customHeight="1" spans="1:21">
      <c r="A735" s="140">
        <f t="shared" si="27"/>
        <v>730</v>
      </c>
      <c r="B735" s="57" t="s">
        <v>1193</v>
      </c>
      <c r="C735" s="57" t="s">
        <v>997</v>
      </c>
      <c r="D735" s="161" t="s">
        <v>1194</v>
      </c>
      <c r="E735" s="172"/>
      <c r="F735" s="157"/>
      <c r="G735" s="157"/>
      <c r="H735" s="158"/>
      <c r="I735" s="198"/>
      <c r="J735" s="73"/>
      <c r="K735" s="73"/>
      <c r="L735" s="193">
        <v>20</v>
      </c>
      <c r="M735" s="157"/>
      <c r="N735" s="157"/>
      <c r="O735" s="157"/>
      <c r="P735" s="98">
        <f t="shared" si="28"/>
        <v>20</v>
      </c>
      <c r="Q735" s="157" t="s">
        <v>1129</v>
      </c>
      <c r="R735" s="173"/>
      <c r="U735" s="1"/>
    </row>
    <row r="736" s="131" customFormat="1" customHeight="1" spans="1:21">
      <c r="A736" s="140">
        <f t="shared" si="27"/>
        <v>731</v>
      </c>
      <c r="B736" s="57" t="s">
        <v>1195</v>
      </c>
      <c r="C736" s="57" t="s">
        <v>21</v>
      </c>
      <c r="D736" s="161" t="s">
        <v>385</v>
      </c>
      <c r="E736" s="162"/>
      <c r="F736" s="157"/>
      <c r="G736" s="157"/>
      <c r="H736" s="158"/>
      <c r="I736" s="198"/>
      <c r="J736" s="73"/>
      <c r="K736" s="73"/>
      <c r="L736" s="193">
        <v>1000</v>
      </c>
      <c r="M736" s="157"/>
      <c r="N736" s="157"/>
      <c r="O736" s="157"/>
      <c r="P736" s="98">
        <f t="shared" si="28"/>
        <v>1000</v>
      </c>
      <c r="Q736" s="157" t="s">
        <v>1129</v>
      </c>
      <c r="R736" s="163"/>
      <c r="U736" s="1"/>
    </row>
    <row r="737" s="131" customFormat="1" customHeight="1" spans="1:21">
      <c r="A737" s="140">
        <f t="shared" si="27"/>
        <v>732</v>
      </c>
      <c r="B737" s="57" t="s">
        <v>1196</v>
      </c>
      <c r="C737" s="57" t="s">
        <v>497</v>
      </c>
      <c r="D737" s="161" t="s">
        <v>358</v>
      </c>
      <c r="E737" s="162"/>
      <c r="F737" s="157"/>
      <c r="G737" s="157"/>
      <c r="H737" s="158"/>
      <c r="I737" s="198"/>
      <c r="J737" s="73"/>
      <c r="K737" s="73"/>
      <c r="L737" s="193">
        <v>5000</v>
      </c>
      <c r="M737" s="157"/>
      <c r="N737" s="157"/>
      <c r="O737" s="157"/>
      <c r="P737" s="98">
        <f t="shared" si="28"/>
        <v>5000</v>
      </c>
      <c r="Q737" s="157" t="s">
        <v>1129</v>
      </c>
      <c r="R737" s="163"/>
      <c r="U737" s="1"/>
    </row>
    <row r="738" s="131" customFormat="1" customHeight="1" spans="1:21">
      <c r="A738" s="140">
        <f t="shared" si="27"/>
        <v>733</v>
      </c>
      <c r="B738" s="57" t="s">
        <v>1197</v>
      </c>
      <c r="C738" s="57" t="s">
        <v>752</v>
      </c>
      <c r="D738" s="57" t="s">
        <v>1198</v>
      </c>
      <c r="E738" s="165"/>
      <c r="F738" s="157"/>
      <c r="G738" s="157"/>
      <c r="H738" s="158"/>
      <c r="I738" s="199"/>
      <c r="J738" s="73"/>
      <c r="K738" s="73"/>
      <c r="L738" s="193">
        <v>120</v>
      </c>
      <c r="M738" s="157"/>
      <c r="N738" s="157"/>
      <c r="O738" s="157"/>
      <c r="P738" s="98">
        <f t="shared" si="28"/>
        <v>120</v>
      </c>
      <c r="Q738" s="157" t="s">
        <v>1129</v>
      </c>
      <c r="R738" s="165"/>
      <c r="U738" s="1"/>
    </row>
    <row r="739" s="131" customFormat="1" customHeight="1" spans="1:21">
      <c r="A739" s="140">
        <f t="shared" si="27"/>
        <v>734</v>
      </c>
      <c r="B739" s="57" t="s">
        <v>1199</v>
      </c>
      <c r="C739" s="57" t="s">
        <v>21</v>
      </c>
      <c r="D739" s="161" t="s">
        <v>1200</v>
      </c>
      <c r="E739" s="162"/>
      <c r="F739" s="157"/>
      <c r="G739" s="157"/>
      <c r="H739" s="158"/>
      <c r="I739" s="198"/>
      <c r="J739" s="73"/>
      <c r="K739" s="57"/>
      <c r="L739" s="193">
        <v>30</v>
      </c>
      <c r="M739" s="157"/>
      <c r="N739" s="157"/>
      <c r="O739" s="157"/>
      <c r="P739" s="98">
        <f t="shared" si="28"/>
        <v>30</v>
      </c>
      <c r="Q739" s="157" t="s">
        <v>1129</v>
      </c>
      <c r="R739" s="163"/>
      <c r="U739" s="1"/>
    </row>
    <row r="740" s="131" customFormat="1" customHeight="1" spans="1:21">
      <c r="A740" s="140">
        <f t="shared" si="27"/>
        <v>735</v>
      </c>
      <c r="B740" s="57" t="s">
        <v>1201</v>
      </c>
      <c r="C740" s="57" t="s">
        <v>131</v>
      </c>
      <c r="D740" s="161" t="s">
        <v>917</v>
      </c>
      <c r="E740" s="162"/>
      <c r="F740" s="157"/>
      <c r="G740" s="157"/>
      <c r="H740" s="158"/>
      <c r="I740" s="198"/>
      <c r="J740" s="73"/>
      <c r="K740" s="57"/>
      <c r="L740" s="193">
        <v>12</v>
      </c>
      <c r="M740" s="157"/>
      <c r="N740" s="157"/>
      <c r="O740" s="157"/>
      <c r="P740" s="98">
        <f t="shared" si="28"/>
        <v>12</v>
      </c>
      <c r="Q740" s="157"/>
      <c r="R740" s="163"/>
      <c r="U740" s="1"/>
    </row>
    <row r="741" s="131" customFormat="1" customHeight="1" spans="1:21">
      <c r="A741" s="140">
        <f t="shared" si="27"/>
        <v>736</v>
      </c>
      <c r="B741" s="57" t="s">
        <v>1202</v>
      </c>
      <c r="C741" s="57" t="s">
        <v>28</v>
      </c>
      <c r="D741" s="107" t="s">
        <v>146</v>
      </c>
      <c r="E741" s="30"/>
      <c r="F741" s="157"/>
      <c r="G741" s="157"/>
      <c r="H741" s="158"/>
      <c r="I741" s="198"/>
      <c r="J741" s="73"/>
      <c r="K741" s="57"/>
      <c r="L741" s="193">
        <v>20</v>
      </c>
      <c r="M741" s="157"/>
      <c r="N741" s="157"/>
      <c r="O741" s="157"/>
      <c r="P741" s="98">
        <f t="shared" si="28"/>
        <v>20</v>
      </c>
      <c r="Q741" s="157" t="s">
        <v>1129</v>
      </c>
      <c r="R741" s="171"/>
      <c r="U741" s="1"/>
    </row>
    <row r="742" s="131" customFormat="1" customHeight="1" spans="1:21">
      <c r="A742" s="140">
        <f t="shared" si="27"/>
        <v>737</v>
      </c>
      <c r="B742" s="57" t="s">
        <v>1203</v>
      </c>
      <c r="C742" s="57" t="s">
        <v>28</v>
      </c>
      <c r="D742" s="161" t="s">
        <v>1013</v>
      </c>
      <c r="E742" s="162"/>
      <c r="F742" s="157"/>
      <c r="G742" s="157"/>
      <c r="H742" s="158"/>
      <c r="I742" s="198"/>
      <c r="J742" s="73"/>
      <c r="K742" s="73"/>
      <c r="L742" s="193">
        <v>40</v>
      </c>
      <c r="M742" s="157"/>
      <c r="N742" s="157"/>
      <c r="O742" s="157"/>
      <c r="P742" s="98">
        <f t="shared" si="28"/>
        <v>40</v>
      </c>
      <c r="Q742" s="157" t="s">
        <v>1129</v>
      </c>
      <c r="R742" s="163"/>
      <c r="U742" s="1"/>
    </row>
    <row r="743" s="131" customFormat="1" customHeight="1" spans="1:21">
      <c r="A743" s="140">
        <f t="shared" si="27"/>
        <v>738</v>
      </c>
      <c r="B743" s="57" t="s">
        <v>1204</v>
      </c>
      <c r="C743" s="57" t="s">
        <v>28</v>
      </c>
      <c r="D743" s="161" t="s">
        <v>915</v>
      </c>
      <c r="E743" s="162"/>
      <c r="F743" s="157"/>
      <c r="G743" s="157"/>
      <c r="H743" s="158"/>
      <c r="I743" s="198"/>
      <c r="J743" s="73"/>
      <c r="K743" s="73"/>
      <c r="L743" s="193">
        <v>30</v>
      </c>
      <c r="M743" s="157"/>
      <c r="N743" s="157"/>
      <c r="O743" s="157"/>
      <c r="P743" s="98">
        <f t="shared" si="28"/>
        <v>30</v>
      </c>
      <c r="Q743" s="157" t="s">
        <v>1129</v>
      </c>
      <c r="R743" s="163"/>
      <c r="U743" s="1"/>
    </row>
    <row r="744" s="131" customFormat="1" customHeight="1" spans="1:21">
      <c r="A744" s="140">
        <f t="shared" si="27"/>
        <v>739</v>
      </c>
      <c r="B744" s="57" t="s">
        <v>1205</v>
      </c>
      <c r="C744" s="57" t="s">
        <v>1206</v>
      </c>
      <c r="D744" s="160" t="s">
        <v>146</v>
      </c>
      <c r="E744" s="104"/>
      <c r="F744" s="157"/>
      <c r="G744" s="157"/>
      <c r="H744" s="158"/>
      <c r="I744" s="198"/>
      <c r="J744" s="73"/>
      <c r="K744" s="73"/>
      <c r="L744" s="193">
        <v>2</v>
      </c>
      <c r="M744" s="157"/>
      <c r="N744" s="157"/>
      <c r="O744" s="157"/>
      <c r="P744" s="98">
        <f t="shared" si="28"/>
        <v>2</v>
      </c>
      <c r="Q744" s="157" t="s">
        <v>1129</v>
      </c>
      <c r="R744" s="171"/>
      <c r="U744" s="1"/>
    </row>
    <row r="745" s="131" customFormat="1" customHeight="1" spans="1:21">
      <c r="A745" s="140">
        <f t="shared" si="27"/>
        <v>740</v>
      </c>
      <c r="B745" s="57" t="s">
        <v>1207</v>
      </c>
      <c r="C745" s="57" t="s">
        <v>21</v>
      </c>
      <c r="D745" s="161" t="s">
        <v>958</v>
      </c>
      <c r="E745" s="162"/>
      <c r="F745" s="157"/>
      <c r="G745" s="157"/>
      <c r="H745" s="158"/>
      <c r="I745" s="198"/>
      <c r="J745" s="73"/>
      <c r="K745" s="73"/>
      <c r="L745" s="193">
        <v>60</v>
      </c>
      <c r="M745" s="157"/>
      <c r="N745" s="157"/>
      <c r="O745" s="157"/>
      <c r="P745" s="98">
        <f t="shared" si="28"/>
        <v>60</v>
      </c>
      <c r="Q745" s="157" t="s">
        <v>1129</v>
      </c>
      <c r="R745" s="163"/>
      <c r="U745" s="1"/>
    </row>
    <row r="746" s="131" customFormat="1" customHeight="1" spans="1:21">
      <c r="A746" s="140">
        <f t="shared" si="27"/>
        <v>741</v>
      </c>
      <c r="B746" s="57" t="s">
        <v>1208</v>
      </c>
      <c r="C746" s="57" t="s">
        <v>1209</v>
      </c>
      <c r="D746" s="107"/>
      <c r="E746" s="104"/>
      <c r="F746" s="157"/>
      <c r="G746" s="157"/>
      <c r="H746" s="158"/>
      <c r="I746" s="198"/>
      <c r="J746" s="73"/>
      <c r="K746" s="73"/>
      <c r="L746" s="193">
        <v>5</v>
      </c>
      <c r="M746" s="157"/>
      <c r="N746" s="157"/>
      <c r="O746" s="157"/>
      <c r="P746" s="98">
        <f t="shared" si="28"/>
        <v>5</v>
      </c>
      <c r="Q746" s="157" t="s">
        <v>1129</v>
      </c>
      <c r="R746" s="171"/>
      <c r="U746" s="1"/>
    </row>
    <row r="747" s="131" customFormat="1" customHeight="1" spans="1:21">
      <c r="A747" s="140">
        <f t="shared" si="27"/>
        <v>742</v>
      </c>
      <c r="B747" s="57" t="s">
        <v>1210</v>
      </c>
      <c r="C747" s="57" t="s">
        <v>1211</v>
      </c>
      <c r="D747" s="107"/>
      <c r="E747" s="104"/>
      <c r="F747" s="157"/>
      <c r="G747" s="157"/>
      <c r="H747" s="158"/>
      <c r="I747" s="198"/>
      <c r="J747" s="73"/>
      <c r="K747" s="73"/>
      <c r="L747" s="193">
        <v>10</v>
      </c>
      <c r="M747" s="157"/>
      <c r="N747" s="157"/>
      <c r="O747" s="157"/>
      <c r="P747" s="98">
        <f t="shared" si="28"/>
        <v>10</v>
      </c>
      <c r="Q747" s="157" t="s">
        <v>1129</v>
      </c>
      <c r="R747" s="171"/>
      <c r="U747" s="1"/>
    </row>
    <row r="748" s="131" customFormat="1" customHeight="1" spans="1:21">
      <c r="A748" s="140">
        <f t="shared" si="27"/>
        <v>743</v>
      </c>
      <c r="B748" s="57" t="s">
        <v>1212</v>
      </c>
      <c r="C748" s="57" t="s">
        <v>997</v>
      </c>
      <c r="D748" s="107"/>
      <c r="E748" s="104"/>
      <c r="F748" s="157"/>
      <c r="G748" s="157"/>
      <c r="H748" s="158"/>
      <c r="I748" s="198"/>
      <c r="J748" s="73"/>
      <c r="K748" s="73"/>
      <c r="L748" s="193">
        <v>10</v>
      </c>
      <c r="M748" s="157"/>
      <c r="N748" s="157"/>
      <c r="O748" s="157"/>
      <c r="P748" s="98">
        <f t="shared" si="28"/>
        <v>10</v>
      </c>
      <c r="Q748" s="157" t="s">
        <v>1129</v>
      </c>
      <c r="R748" s="171"/>
      <c r="U748" s="1"/>
    </row>
    <row r="749" s="131" customFormat="1" customHeight="1" spans="1:21">
      <c r="A749" s="140">
        <f t="shared" si="27"/>
        <v>744</v>
      </c>
      <c r="B749" s="57" t="s">
        <v>1213</v>
      </c>
      <c r="C749" s="57" t="s">
        <v>21</v>
      </c>
      <c r="D749" s="107"/>
      <c r="E749" s="104"/>
      <c r="F749" s="157"/>
      <c r="G749" s="157"/>
      <c r="H749" s="158"/>
      <c r="I749" s="198"/>
      <c r="J749" s="73"/>
      <c r="K749" s="73"/>
      <c r="L749" s="193">
        <v>10</v>
      </c>
      <c r="M749" s="157"/>
      <c r="N749" s="157"/>
      <c r="O749" s="157"/>
      <c r="P749" s="98">
        <f t="shared" si="28"/>
        <v>10</v>
      </c>
      <c r="Q749" s="157" t="s">
        <v>1129</v>
      </c>
      <c r="R749" s="171"/>
      <c r="U749" s="1"/>
    </row>
    <row r="750" s="131" customFormat="1" customHeight="1" spans="1:21">
      <c r="A750" s="140">
        <f t="shared" si="27"/>
        <v>745</v>
      </c>
      <c r="B750" s="57" t="s">
        <v>1214</v>
      </c>
      <c r="C750" s="57" t="s">
        <v>398</v>
      </c>
      <c r="D750" s="161" t="s">
        <v>926</v>
      </c>
      <c r="E750" s="162"/>
      <c r="F750" s="157"/>
      <c r="G750" s="157"/>
      <c r="H750" s="158"/>
      <c r="I750" s="198"/>
      <c r="J750" s="73"/>
      <c r="K750" s="73"/>
      <c r="L750" s="193">
        <v>100</v>
      </c>
      <c r="M750" s="157"/>
      <c r="N750" s="157"/>
      <c r="O750" s="157"/>
      <c r="P750" s="98">
        <f t="shared" si="28"/>
        <v>100</v>
      </c>
      <c r="Q750" s="157" t="s">
        <v>1129</v>
      </c>
      <c r="R750" s="163"/>
      <c r="U750" s="1"/>
    </row>
    <row r="751" s="131" customFormat="1" customHeight="1" spans="1:21">
      <c r="A751" s="140">
        <f t="shared" si="27"/>
        <v>746</v>
      </c>
      <c r="B751" s="57" t="s">
        <v>1215</v>
      </c>
      <c r="C751" s="57" t="s">
        <v>21</v>
      </c>
      <c r="D751" s="161" t="s">
        <v>1216</v>
      </c>
      <c r="E751" s="162"/>
      <c r="F751" s="157"/>
      <c r="G751" s="157"/>
      <c r="H751" s="158"/>
      <c r="I751" s="198"/>
      <c r="J751" s="73"/>
      <c r="K751" s="73"/>
      <c r="L751" s="193">
        <v>20</v>
      </c>
      <c r="M751" s="157"/>
      <c r="N751" s="157"/>
      <c r="O751" s="157"/>
      <c r="P751" s="98">
        <f t="shared" si="28"/>
        <v>20</v>
      </c>
      <c r="Q751" s="157" t="s">
        <v>1129</v>
      </c>
      <c r="R751" s="163"/>
      <c r="U751" s="1"/>
    </row>
    <row r="752" s="131" customFormat="1" customHeight="1" spans="1:21">
      <c r="A752" s="140">
        <f t="shared" si="27"/>
        <v>747</v>
      </c>
      <c r="B752" s="57" t="s">
        <v>1217</v>
      </c>
      <c r="C752" s="57" t="s">
        <v>1218</v>
      </c>
      <c r="D752" s="200" t="s">
        <v>1219</v>
      </c>
      <c r="E752" s="201"/>
      <c r="F752" s="157"/>
      <c r="G752" s="157"/>
      <c r="H752" s="158"/>
      <c r="I752" s="198"/>
      <c r="J752" s="73"/>
      <c r="K752" s="73"/>
      <c r="L752" s="193">
        <v>30</v>
      </c>
      <c r="M752" s="157"/>
      <c r="N752" s="157"/>
      <c r="O752" s="157"/>
      <c r="P752" s="98">
        <f t="shared" si="28"/>
        <v>30</v>
      </c>
      <c r="Q752" s="157" t="s">
        <v>1129</v>
      </c>
      <c r="R752" s="201"/>
      <c r="U752" s="1"/>
    </row>
    <row r="753" s="131" customFormat="1" customHeight="1" spans="1:21">
      <c r="A753" s="140">
        <f t="shared" si="27"/>
        <v>748</v>
      </c>
      <c r="B753" s="57" t="s">
        <v>1220</v>
      </c>
      <c r="C753" s="57" t="s">
        <v>378</v>
      </c>
      <c r="D753" s="200" t="s">
        <v>1221</v>
      </c>
      <c r="E753" s="201"/>
      <c r="F753" s="157"/>
      <c r="G753" s="157"/>
      <c r="H753" s="158"/>
      <c r="I753" s="198"/>
      <c r="J753" s="73"/>
      <c r="K753" s="73"/>
      <c r="L753" s="193">
        <v>5</v>
      </c>
      <c r="M753" s="157"/>
      <c r="N753" s="157"/>
      <c r="O753" s="157"/>
      <c r="P753" s="98">
        <f t="shared" si="28"/>
        <v>5</v>
      </c>
      <c r="Q753" s="157" t="s">
        <v>1129</v>
      </c>
      <c r="R753" s="201"/>
      <c r="U753" s="1"/>
    </row>
    <row r="754" s="131" customFormat="1" customHeight="1" spans="1:21">
      <c r="A754" s="140">
        <f t="shared" si="27"/>
        <v>749</v>
      </c>
      <c r="B754" s="57" t="s">
        <v>1222</v>
      </c>
      <c r="C754" s="57" t="s">
        <v>1096</v>
      </c>
      <c r="D754" s="202"/>
      <c r="E754" s="201"/>
      <c r="F754" s="157"/>
      <c r="G754" s="157"/>
      <c r="H754" s="158"/>
      <c r="I754" s="198"/>
      <c r="J754" s="73"/>
      <c r="K754" s="73"/>
      <c r="L754" s="193">
        <v>40</v>
      </c>
      <c r="M754" s="157"/>
      <c r="N754" s="157"/>
      <c r="O754" s="157"/>
      <c r="P754" s="98">
        <f t="shared" si="28"/>
        <v>40</v>
      </c>
      <c r="Q754" s="157" t="s">
        <v>1129</v>
      </c>
      <c r="R754" s="201"/>
      <c r="U754" s="1"/>
    </row>
    <row r="755" s="131" customFormat="1" customHeight="1" spans="1:21">
      <c r="A755" s="140">
        <f t="shared" si="27"/>
        <v>750</v>
      </c>
      <c r="B755" s="57" t="s">
        <v>1223</v>
      </c>
      <c r="C755" s="57" t="s">
        <v>308</v>
      </c>
      <c r="D755" s="202" t="s">
        <v>1224</v>
      </c>
      <c r="E755" s="201"/>
      <c r="F755" s="157"/>
      <c r="G755" s="157"/>
      <c r="H755" s="158"/>
      <c r="I755" s="198"/>
      <c r="J755" s="73"/>
      <c r="K755" s="73"/>
      <c r="L755" s="193">
        <v>5</v>
      </c>
      <c r="M755" s="157"/>
      <c r="N755" s="157"/>
      <c r="O755" s="157"/>
      <c r="P755" s="98">
        <f t="shared" si="28"/>
        <v>5</v>
      </c>
      <c r="Q755" s="157" t="s">
        <v>1129</v>
      </c>
      <c r="R755" s="201"/>
      <c r="U755" s="1"/>
    </row>
    <row r="756" s="131" customFormat="1" customHeight="1" spans="1:21">
      <c r="A756" s="140">
        <f t="shared" si="27"/>
        <v>751</v>
      </c>
      <c r="B756" s="57" t="s">
        <v>1225</v>
      </c>
      <c r="C756" s="57" t="s">
        <v>308</v>
      </c>
      <c r="D756" s="202" t="s">
        <v>1226</v>
      </c>
      <c r="E756" s="201"/>
      <c r="F756" s="157"/>
      <c r="G756" s="157"/>
      <c r="H756" s="158"/>
      <c r="I756" s="198"/>
      <c r="J756" s="73"/>
      <c r="K756" s="73"/>
      <c r="L756" s="193">
        <v>5</v>
      </c>
      <c r="M756" s="157"/>
      <c r="N756" s="157"/>
      <c r="O756" s="157"/>
      <c r="P756" s="98">
        <f t="shared" si="28"/>
        <v>5</v>
      </c>
      <c r="Q756" s="157" t="s">
        <v>1129</v>
      </c>
      <c r="R756" s="201"/>
      <c r="U756" s="1"/>
    </row>
    <row r="757" s="131" customFormat="1" customHeight="1" spans="1:21">
      <c r="A757" s="140">
        <f t="shared" si="27"/>
        <v>752</v>
      </c>
      <c r="B757" s="57" t="s">
        <v>1227</v>
      </c>
      <c r="C757" s="57" t="s">
        <v>308</v>
      </c>
      <c r="D757" s="202" t="s">
        <v>1228</v>
      </c>
      <c r="E757" s="201"/>
      <c r="F757" s="157"/>
      <c r="G757" s="157"/>
      <c r="H757" s="158"/>
      <c r="I757" s="198"/>
      <c r="J757" s="73"/>
      <c r="K757" s="73"/>
      <c r="L757" s="193">
        <v>5</v>
      </c>
      <c r="M757" s="157"/>
      <c r="N757" s="157"/>
      <c r="O757" s="157"/>
      <c r="P757" s="98">
        <f t="shared" si="28"/>
        <v>5</v>
      </c>
      <c r="Q757" s="157" t="s">
        <v>1129</v>
      </c>
      <c r="R757" s="201"/>
      <c r="U757" s="1"/>
    </row>
    <row r="758" s="131" customFormat="1" customHeight="1" spans="1:21">
      <c r="A758" s="140">
        <f t="shared" si="27"/>
        <v>753</v>
      </c>
      <c r="B758" s="57" t="s">
        <v>1229</v>
      </c>
      <c r="C758" s="57" t="s">
        <v>308</v>
      </c>
      <c r="D758" s="202" t="s">
        <v>1226</v>
      </c>
      <c r="E758" s="201"/>
      <c r="F758" s="157"/>
      <c r="G758" s="157"/>
      <c r="H758" s="158"/>
      <c r="I758" s="198"/>
      <c r="J758" s="73"/>
      <c r="K758" s="73"/>
      <c r="L758" s="193">
        <v>2</v>
      </c>
      <c r="M758" s="157"/>
      <c r="N758" s="157"/>
      <c r="O758" s="157"/>
      <c r="P758" s="98">
        <f t="shared" si="28"/>
        <v>2</v>
      </c>
      <c r="Q758" s="157" t="s">
        <v>1129</v>
      </c>
      <c r="R758" s="201"/>
      <c r="U758" s="1"/>
    </row>
    <row r="759" s="131" customFormat="1" customHeight="1" spans="1:21">
      <c r="A759" s="140">
        <f t="shared" si="27"/>
        <v>754</v>
      </c>
      <c r="B759" s="57" t="s">
        <v>1230</v>
      </c>
      <c r="C759" s="57" t="s">
        <v>308</v>
      </c>
      <c r="D759" s="202" t="s">
        <v>1231</v>
      </c>
      <c r="E759" s="201"/>
      <c r="F759" s="157"/>
      <c r="G759" s="157"/>
      <c r="H759" s="158"/>
      <c r="I759" s="198"/>
      <c r="J759" s="73"/>
      <c r="K759" s="73"/>
      <c r="L759" s="193">
        <v>2</v>
      </c>
      <c r="M759" s="157"/>
      <c r="N759" s="157"/>
      <c r="O759" s="157"/>
      <c r="P759" s="98">
        <f t="shared" si="28"/>
        <v>2</v>
      </c>
      <c r="Q759" s="157" t="s">
        <v>1129</v>
      </c>
      <c r="R759" s="201"/>
      <c r="U759" s="1"/>
    </row>
    <row r="760" s="131" customFormat="1" customHeight="1" spans="1:21">
      <c r="A760" s="140">
        <f t="shared" si="27"/>
        <v>755</v>
      </c>
      <c r="B760" s="57" t="s">
        <v>1232</v>
      </c>
      <c r="C760" s="57" t="s">
        <v>308</v>
      </c>
      <c r="D760" s="202" t="s">
        <v>1226</v>
      </c>
      <c r="E760" s="201"/>
      <c r="F760" s="157"/>
      <c r="G760" s="157"/>
      <c r="H760" s="158"/>
      <c r="I760" s="198"/>
      <c r="J760" s="73"/>
      <c r="K760" s="73"/>
      <c r="L760" s="193">
        <v>5</v>
      </c>
      <c r="M760" s="157"/>
      <c r="N760" s="157"/>
      <c r="O760" s="157"/>
      <c r="P760" s="98">
        <f t="shared" si="28"/>
        <v>5</v>
      </c>
      <c r="Q760" s="157" t="s">
        <v>1129</v>
      </c>
      <c r="R760" s="201"/>
      <c r="U760" s="1"/>
    </row>
    <row r="761" s="131" customFormat="1" customHeight="1" spans="1:21">
      <c r="A761" s="140">
        <f t="shared" si="27"/>
        <v>756</v>
      </c>
      <c r="B761" s="57" t="s">
        <v>1233</v>
      </c>
      <c r="C761" s="57" t="s">
        <v>308</v>
      </c>
      <c r="D761" s="200" t="s">
        <v>1234</v>
      </c>
      <c r="E761" s="201"/>
      <c r="F761" s="157"/>
      <c r="G761" s="157"/>
      <c r="H761" s="158"/>
      <c r="I761" s="198"/>
      <c r="J761" s="73"/>
      <c r="K761" s="73"/>
      <c r="L761" s="193">
        <v>6</v>
      </c>
      <c r="M761" s="157"/>
      <c r="N761" s="157"/>
      <c r="O761" s="157"/>
      <c r="P761" s="98">
        <f t="shared" si="28"/>
        <v>6</v>
      </c>
      <c r="Q761" s="157" t="s">
        <v>1129</v>
      </c>
      <c r="R761" s="201"/>
      <c r="U761" s="1"/>
    </row>
    <row r="762" s="131" customFormat="1" customHeight="1" spans="1:21">
      <c r="A762" s="140">
        <f t="shared" si="27"/>
        <v>757</v>
      </c>
      <c r="B762" s="57" t="s">
        <v>1235</v>
      </c>
      <c r="C762" s="57" t="s">
        <v>1218</v>
      </c>
      <c r="D762" s="202" t="s">
        <v>1236</v>
      </c>
      <c r="E762" s="201"/>
      <c r="F762" s="157"/>
      <c r="G762" s="157"/>
      <c r="H762" s="158"/>
      <c r="I762" s="198"/>
      <c r="J762" s="73"/>
      <c r="K762" s="73"/>
      <c r="L762" s="193">
        <v>5</v>
      </c>
      <c r="M762" s="157"/>
      <c r="N762" s="157"/>
      <c r="O762" s="157"/>
      <c r="P762" s="98">
        <f t="shared" si="28"/>
        <v>5</v>
      </c>
      <c r="Q762" s="157" t="s">
        <v>1129</v>
      </c>
      <c r="R762" s="201"/>
      <c r="U762" s="1"/>
    </row>
    <row r="763" s="131" customFormat="1" customHeight="1" spans="1:21">
      <c r="A763" s="140">
        <f t="shared" si="27"/>
        <v>758</v>
      </c>
      <c r="B763" s="57" t="s">
        <v>1237</v>
      </c>
      <c r="C763" s="57" t="s">
        <v>308</v>
      </c>
      <c r="D763" s="202" t="s">
        <v>1238</v>
      </c>
      <c r="E763" s="201"/>
      <c r="F763" s="157"/>
      <c r="G763" s="157"/>
      <c r="H763" s="158"/>
      <c r="I763" s="198"/>
      <c r="J763" s="73"/>
      <c r="K763" s="73"/>
      <c r="L763" s="193">
        <v>6</v>
      </c>
      <c r="M763" s="157"/>
      <c r="N763" s="157"/>
      <c r="O763" s="157"/>
      <c r="P763" s="98">
        <f t="shared" si="28"/>
        <v>6</v>
      </c>
      <c r="Q763" s="157" t="s">
        <v>1129</v>
      </c>
      <c r="R763" s="201"/>
      <c r="U763" s="1"/>
    </row>
    <row r="764" s="131" customFormat="1" customHeight="1" spans="1:21">
      <c r="A764" s="140">
        <f t="shared" si="27"/>
        <v>759</v>
      </c>
      <c r="B764" s="57" t="s">
        <v>1239</v>
      </c>
      <c r="C764" s="57" t="s">
        <v>308</v>
      </c>
      <c r="D764" s="202" t="s">
        <v>1238</v>
      </c>
      <c r="E764" s="201"/>
      <c r="F764" s="157"/>
      <c r="G764" s="157"/>
      <c r="H764" s="158"/>
      <c r="I764" s="198"/>
      <c r="J764" s="73"/>
      <c r="K764" s="73"/>
      <c r="L764" s="193">
        <v>1</v>
      </c>
      <c r="M764" s="157"/>
      <c r="N764" s="157"/>
      <c r="O764" s="157"/>
      <c r="P764" s="98">
        <f t="shared" si="28"/>
        <v>1</v>
      </c>
      <c r="Q764" s="157" t="s">
        <v>1129</v>
      </c>
      <c r="R764" s="201"/>
      <c r="U764" s="1"/>
    </row>
    <row r="765" s="131" customFormat="1" customHeight="1" spans="1:21">
      <c r="A765" s="140">
        <f t="shared" si="27"/>
        <v>760</v>
      </c>
      <c r="B765" s="57" t="s">
        <v>1240</v>
      </c>
      <c r="C765" s="57" t="s">
        <v>308</v>
      </c>
      <c r="D765" s="202" t="s">
        <v>1241</v>
      </c>
      <c r="E765" s="201"/>
      <c r="F765" s="157"/>
      <c r="G765" s="157"/>
      <c r="H765" s="158"/>
      <c r="I765" s="198"/>
      <c r="J765" s="73"/>
      <c r="K765" s="73"/>
      <c r="L765" s="193">
        <v>5</v>
      </c>
      <c r="M765" s="157"/>
      <c r="N765" s="157"/>
      <c r="O765" s="157"/>
      <c r="P765" s="98">
        <f t="shared" si="28"/>
        <v>5</v>
      </c>
      <c r="Q765" s="157" t="s">
        <v>1129</v>
      </c>
      <c r="R765" s="201"/>
      <c r="U765" s="1"/>
    </row>
    <row r="766" s="131" customFormat="1" customHeight="1" spans="1:21">
      <c r="A766" s="140">
        <f t="shared" si="27"/>
        <v>761</v>
      </c>
      <c r="B766" s="57" t="s">
        <v>1242</v>
      </c>
      <c r="C766" s="57" t="s">
        <v>1000</v>
      </c>
      <c r="D766" s="161" t="s">
        <v>1243</v>
      </c>
      <c r="E766" s="165"/>
      <c r="F766" s="157"/>
      <c r="G766" s="157"/>
      <c r="H766" s="158"/>
      <c r="I766" s="198"/>
      <c r="J766" s="73"/>
      <c r="K766" s="73"/>
      <c r="L766" s="193">
        <v>30</v>
      </c>
      <c r="M766" s="157"/>
      <c r="N766" s="157"/>
      <c r="O766" s="157"/>
      <c r="P766" s="98">
        <f t="shared" si="28"/>
        <v>30</v>
      </c>
      <c r="Q766" s="157" t="s">
        <v>1129</v>
      </c>
      <c r="R766" s="203" t="s">
        <v>1244</v>
      </c>
      <c r="S766" s="131"/>
      <c r="U766" s="1"/>
    </row>
    <row r="767" s="131" customFormat="1" customHeight="1" spans="1:21">
      <c r="A767" s="140">
        <f t="shared" si="27"/>
        <v>762</v>
      </c>
      <c r="B767" s="57" t="s">
        <v>1245</v>
      </c>
      <c r="C767" s="57" t="s">
        <v>1000</v>
      </c>
      <c r="D767" s="200" t="s">
        <v>1246</v>
      </c>
      <c r="E767" s="165"/>
      <c r="F767" s="157"/>
      <c r="G767" s="157"/>
      <c r="H767" s="158"/>
      <c r="I767" s="198"/>
      <c r="J767" s="73"/>
      <c r="K767" s="73"/>
      <c r="L767" s="193">
        <v>300</v>
      </c>
      <c r="M767" s="157"/>
      <c r="N767" s="157"/>
      <c r="O767" s="157"/>
      <c r="P767" s="98">
        <f t="shared" si="28"/>
        <v>300</v>
      </c>
      <c r="Q767" s="157" t="s">
        <v>1129</v>
      </c>
      <c r="R767" s="165" t="s">
        <v>1247</v>
      </c>
      <c r="S767" s="204"/>
      <c r="U767" s="1"/>
    </row>
    <row r="768" s="131" customFormat="1" customHeight="1" spans="1:21">
      <c r="A768" s="140">
        <f t="shared" si="27"/>
        <v>763</v>
      </c>
      <c r="B768" s="57" t="s">
        <v>1248</v>
      </c>
      <c r="C768" s="57" t="s">
        <v>21</v>
      </c>
      <c r="D768" s="160" t="s">
        <v>1249</v>
      </c>
      <c r="E768" s="30"/>
      <c r="F768" s="157"/>
      <c r="G768" s="157"/>
      <c r="H768" s="158"/>
      <c r="I768" s="198"/>
      <c r="J768" s="73"/>
      <c r="K768" s="57"/>
      <c r="L768" s="193">
        <v>80</v>
      </c>
      <c r="M768" s="157"/>
      <c r="N768" s="157"/>
      <c r="O768" s="157"/>
      <c r="P768" s="98">
        <f t="shared" si="28"/>
        <v>80</v>
      </c>
      <c r="Q768" s="157" t="s">
        <v>1129</v>
      </c>
      <c r="R768" s="203" t="s">
        <v>1249</v>
      </c>
      <c r="S768" s="131"/>
      <c r="U768" s="1"/>
    </row>
    <row r="769" s="131" customFormat="1" customHeight="1" spans="1:21">
      <c r="A769" s="140">
        <f t="shared" si="27"/>
        <v>764</v>
      </c>
      <c r="B769" s="57" t="s">
        <v>1250</v>
      </c>
      <c r="C769" s="57" t="s">
        <v>21</v>
      </c>
      <c r="D769" s="161" t="s">
        <v>1251</v>
      </c>
      <c r="E769" s="162"/>
      <c r="F769" s="157"/>
      <c r="G769" s="157"/>
      <c r="H769" s="158"/>
      <c r="I769" s="198"/>
      <c r="J769" s="73"/>
      <c r="K769" s="57"/>
      <c r="L769" s="193">
        <v>200</v>
      </c>
      <c r="M769" s="157"/>
      <c r="N769" s="157"/>
      <c r="O769" s="157"/>
      <c r="P769" s="98">
        <f t="shared" si="28"/>
        <v>200</v>
      </c>
      <c r="Q769" s="157" t="s">
        <v>1129</v>
      </c>
      <c r="R769" s="163"/>
      <c r="U769" s="1"/>
    </row>
    <row r="770" s="131" customFormat="1" customHeight="1" spans="1:21">
      <c r="A770" s="140">
        <f t="shared" si="27"/>
        <v>765</v>
      </c>
      <c r="B770" s="57" t="s">
        <v>1252</v>
      </c>
      <c r="C770" s="57" t="s">
        <v>752</v>
      </c>
      <c r="D770" s="107" t="s">
        <v>146</v>
      </c>
      <c r="E770" s="104"/>
      <c r="F770" s="157"/>
      <c r="G770" s="157"/>
      <c r="H770" s="158"/>
      <c r="I770" s="198"/>
      <c r="J770" s="73"/>
      <c r="K770" s="73"/>
      <c r="L770" s="193">
        <v>5</v>
      </c>
      <c r="M770" s="157"/>
      <c r="N770" s="157"/>
      <c r="O770" s="157"/>
      <c r="P770" s="98">
        <f t="shared" si="28"/>
        <v>5</v>
      </c>
      <c r="Q770" s="157" t="s">
        <v>1129</v>
      </c>
      <c r="R770" s="171"/>
      <c r="U770" s="1"/>
    </row>
    <row r="771" s="131" customFormat="1" customHeight="1" spans="1:21">
      <c r="A771" s="140">
        <f t="shared" si="27"/>
        <v>766</v>
      </c>
      <c r="B771" s="57" t="s">
        <v>1253</v>
      </c>
      <c r="C771" s="57" t="s">
        <v>752</v>
      </c>
      <c r="D771" s="107" t="s">
        <v>146</v>
      </c>
      <c r="E771" s="104"/>
      <c r="F771" s="157"/>
      <c r="G771" s="157"/>
      <c r="H771" s="158"/>
      <c r="I771" s="198"/>
      <c r="J771" s="73"/>
      <c r="K771" s="73"/>
      <c r="L771" s="193">
        <v>5</v>
      </c>
      <c r="M771" s="157"/>
      <c r="N771" s="157"/>
      <c r="O771" s="157"/>
      <c r="P771" s="98">
        <f t="shared" si="28"/>
        <v>5</v>
      </c>
      <c r="Q771" s="157" t="s">
        <v>1129</v>
      </c>
      <c r="R771" s="171"/>
      <c r="U771" s="1"/>
    </row>
    <row r="772" s="131" customFormat="1" customHeight="1" spans="1:21">
      <c r="A772" s="140">
        <f t="shared" si="27"/>
        <v>767</v>
      </c>
      <c r="B772" s="57" t="s">
        <v>1254</v>
      </c>
      <c r="C772" s="57" t="s">
        <v>752</v>
      </c>
      <c r="D772" s="107" t="s">
        <v>146</v>
      </c>
      <c r="E772" s="104"/>
      <c r="F772" s="157"/>
      <c r="G772" s="157"/>
      <c r="H772" s="158"/>
      <c r="I772" s="198"/>
      <c r="J772" s="73"/>
      <c r="K772" s="73"/>
      <c r="L772" s="193">
        <v>5</v>
      </c>
      <c r="M772" s="157"/>
      <c r="N772" s="157"/>
      <c r="O772" s="157"/>
      <c r="P772" s="98">
        <f t="shared" si="28"/>
        <v>5</v>
      </c>
      <c r="Q772" s="157" t="s">
        <v>1129</v>
      </c>
      <c r="R772" s="171"/>
      <c r="U772" s="1"/>
    </row>
    <row r="773" s="131" customFormat="1" customHeight="1" spans="1:21">
      <c r="A773" s="140">
        <f t="shared" ref="A773:A836" si="29">ROW()-5</f>
        <v>768</v>
      </c>
      <c r="B773" s="57" t="s">
        <v>1255</v>
      </c>
      <c r="C773" s="57" t="s">
        <v>752</v>
      </c>
      <c r="D773" s="107" t="s">
        <v>146</v>
      </c>
      <c r="E773" s="104"/>
      <c r="F773" s="157"/>
      <c r="G773" s="157"/>
      <c r="H773" s="158"/>
      <c r="I773" s="198"/>
      <c r="J773" s="73"/>
      <c r="K773" s="73"/>
      <c r="L773" s="193">
        <v>5</v>
      </c>
      <c r="M773" s="157"/>
      <c r="N773" s="157"/>
      <c r="O773" s="157"/>
      <c r="P773" s="98">
        <f t="shared" ref="P773:P836" si="30">SUM(F773:O773)</f>
        <v>5</v>
      </c>
      <c r="Q773" s="157" t="s">
        <v>1129</v>
      </c>
      <c r="R773" s="171"/>
      <c r="U773" s="1"/>
    </row>
    <row r="774" s="131" customFormat="1" customHeight="1" spans="1:21">
      <c r="A774" s="140">
        <f t="shared" si="29"/>
        <v>769</v>
      </c>
      <c r="B774" s="57" t="s">
        <v>1256</v>
      </c>
      <c r="C774" s="57" t="s">
        <v>752</v>
      </c>
      <c r="D774" s="107" t="s">
        <v>146</v>
      </c>
      <c r="E774" s="104"/>
      <c r="F774" s="157"/>
      <c r="G774" s="157"/>
      <c r="H774" s="158"/>
      <c r="I774" s="198"/>
      <c r="J774" s="73"/>
      <c r="K774" s="73"/>
      <c r="L774" s="193">
        <v>5</v>
      </c>
      <c r="M774" s="157"/>
      <c r="N774" s="157"/>
      <c r="O774" s="157"/>
      <c r="P774" s="98">
        <f t="shared" si="30"/>
        <v>5</v>
      </c>
      <c r="Q774" s="157" t="s">
        <v>1129</v>
      </c>
      <c r="R774" s="171"/>
      <c r="U774" s="1"/>
    </row>
    <row r="775" s="131" customFormat="1" customHeight="1" spans="1:21">
      <c r="A775" s="140">
        <f t="shared" si="29"/>
        <v>770</v>
      </c>
      <c r="B775" s="57" t="s">
        <v>1257</v>
      </c>
      <c r="C775" s="57" t="s">
        <v>21</v>
      </c>
      <c r="D775" s="161" t="s">
        <v>1258</v>
      </c>
      <c r="E775" s="162"/>
      <c r="F775" s="157"/>
      <c r="G775" s="157"/>
      <c r="H775" s="158"/>
      <c r="I775" s="198"/>
      <c r="J775" s="73"/>
      <c r="K775" s="73"/>
      <c r="L775" s="193">
        <v>5</v>
      </c>
      <c r="M775" s="157"/>
      <c r="N775" s="157"/>
      <c r="O775" s="157"/>
      <c r="P775" s="98">
        <f t="shared" si="30"/>
        <v>5</v>
      </c>
      <c r="Q775" s="157" t="s">
        <v>1129</v>
      </c>
      <c r="R775" s="203" t="s">
        <v>310</v>
      </c>
      <c r="S775" s="131"/>
      <c r="U775" s="1"/>
    </row>
    <row r="776" s="131" customFormat="1" customHeight="1" spans="1:21">
      <c r="A776" s="140">
        <f t="shared" si="29"/>
        <v>771</v>
      </c>
      <c r="B776" s="57" t="s">
        <v>1259</v>
      </c>
      <c r="C776" s="57" t="s">
        <v>21</v>
      </c>
      <c r="D776" s="107" t="s">
        <v>146</v>
      </c>
      <c r="E776" s="30"/>
      <c r="F776" s="157"/>
      <c r="G776" s="157"/>
      <c r="H776" s="158"/>
      <c r="I776" s="198"/>
      <c r="J776" s="73"/>
      <c r="K776" s="73"/>
      <c r="L776" s="193">
        <v>20</v>
      </c>
      <c r="M776" s="157"/>
      <c r="N776" s="157"/>
      <c r="O776" s="157"/>
      <c r="P776" s="98">
        <f t="shared" si="30"/>
        <v>20</v>
      </c>
      <c r="Q776" s="157" t="s">
        <v>1129</v>
      </c>
      <c r="R776" s="171"/>
      <c r="U776" s="1"/>
    </row>
    <row r="777" s="131" customFormat="1" customHeight="1" spans="1:21">
      <c r="A777" s="140">
        <f t="shared" si="29"/>
        <v>772</v>
      </c>
      <c r="B777" s="57" t="s">
        <v>1260</v>
      </c>
      <c r="C777" s="57" t="s">
        <v>305</v>
      </c>
      <c r="D777" s="161" t="s">
        <v>1261</v>
      </c>
      <c r="E777" s="162"/>
      <c r="F777" s="157"/>
      <c r="G777" s="157"/>
      <c r="H777" s="158"/>
      <c r="I777" s="198"/>
      <c r="J777" s="73"/>
      <c r="K777" s="73"/>
      <c r="L777" s="193">
        <v>1000</v>
      </c>
      <c r="M777" s="157"/>
      <c r="N777" s="157"/>
      <c r="O777" s="157"/>
      <c r="P777" s="98">
        <f t="shared" si="30"/>
        <v>1000</v>
      </c>
      <c r="Q777" s="157" t="s">
        <v>1129</v>
      </c>
      <c r="R777" s="163"/>
      <c r="U777" s="1"/>
    </row>
    <row r="778" s="131" customFormat="1" customHeight="1" spans="1:21">
      <c r="A778" s="140">
        <f t="shared" si="29"/>
        <v>773</v>
      </c>
      <c r="B778" s="57" t="s">
        <v>1262</v>
      </c>
      <c r="C778" s="57" t="s">
        <v>1000</v>
      </c>
      <c r="D778" s="161" t="s">
        <v>1263</v>
      </c>
      <c r="E778" s="162"/>
      <c r="F778" s="157"/>
      <c r="G778" s="157"/>
      <c r="H778" s="158"/>
      <c r="I778" s="198"/>
      <c r="J778" s="73"/>
      <c r="K778" s="73"/>
      <c r="L778" s="193">
        <v>300</v>
      </c>
      <c r="M778" s="157"/>
      <c r="N778" s="157"/>
      <c r="O778" s="157"/>
      <c r="P778" s="98">
        <f t="shared" si="30"/>
        <v>300</v>
      </c>
      <c r="Q778" s="157" t="s">
        <v>1129</v>
      </c>
      <c r="R778" s="163"/>
      <c r="U778" s="1"/>
    </row>
    <row r="779" s="131" customFormat="1" customHeight="1" spans="1:21">
      <c r="A779" s="140">
        <f t="shared" si="29"/>
        <v>774</v>
      </c>
      <c r="B779" s="57" t="s">
        <v>1264</v>
      </c>
      <c r="C779" s="57" t="s">
        <v>131</v>
      </c>
      <c r="D779" s="161" t="s">
        <v>1013</v>
      </c>
      <c r="E779" s="162"/>
      <c r="F779" s="157"/>
      <c r="G779" s="157"/>
      <c r="H779" s="158"/>
      <c r="I779" s="198"/>
      <c r="J779" s="73"/>
      <c r="K779" s="57"/>
      <c r="L779" s="193">
        <v>30</v>
      </c>
      <c r="M779" s="157"/>
      <c r="N779" s="157"/>
      <c r="O779" s="157"/>
      <c r="P779" s="98">
        <f t="shared" si="30"/>
        <v>30</v>
      </c>
      <c r="Q779" s="157" t="s">
        <v>1129</v>
      </c>
      <c r="R779" s="163"/>
      <c r="U779" s="1"/>
    </row>
    <row r="780" s="131" customFormat="1" customHeight="1" spans="1:21">
      <c r="A780" s="140">
        <f t="shared" si="29"/>
        <v>775</v>
      </c>
      <c r="B780" s="57" t="s">
        <v>1265</v>
      </c>
      <c r="C780" s="57" t="s">
        <v>21</v>
      </c>
      <c r="D780" s="160" t="s">
        <v>146</v>
      </c>
      <c r="E780" s="30"/>
      <c r="F780" s="157"/>
      <c r="G780" s="157"/>
      <c r="H780" s="158"/>
      <c r="I780" s="198"/>
      <c r="J780" s="73"/>
      <c r="K780" s="73"/>
      <c r="L780" s="193">
        <v>20</v>
      </c>
      <c r="M780" s="157"/>
      <c r="N780" s="157"/>
      <c r="O780" s="157"/>
      <c r="P780" s="98">
        <f t="shared" si="30"/>
        <v>20</v>
      </c>
      <c r="Q780" s="157" t="s">
        <v>1129</v>
      </c>
      <c r="R780" s="184"/>
      <c r="U780" s="1"/>
    </row>
    <row r="781" s="131" customFormat="1" customHeight="1" spans="1:21">
      <c r="A781" s="140">
        <f t="shared" si="29"/>
        <v>776</v>
      </c>
      <c r="B781" s="57" t="s">
        <v>1266</v>
      </c>
      <c r="C781" s="57" t="s">
        <v>997</v>
      </c>
      <c r="D781" s="161" t="s">
        <v>1267</v>
      </c>
      <c r="E781" s="162"/>
      <c r="F781" s="157"/>
      <c r="G781" s="157"/>
      <c r="H781" s="158"/>
      <c r="I781" s="198"/>
      <c r="J781" s="73"/>
      <c r="K781" s="73"/>
      <c r="L781" s="193">
        <v>40</v>
      </c>
      <c r="M781" s="157"/>
      <c r="N781" s="157"/>
      <c r="O781" s="157"/>
      <c r="P781" s="98">
        <f t="shared" si="30"/>
        <v>40</v>
      </c>
      <c r="Q781" s="157" t="s">
        <v>1129</v>
      </c>
      <c r="R781" s="203" t="s">
        <v>1268</v>
      </c>
      <c r="U781" s="1"/>
    </row>
    <row r="782" s="131" customFormat="1" customHeight="1" spans="1:21">
      <c r="A782" s="140">
        <f t="shared" si="29"/>
        <v>777</v>
      </c>
      <c r="B782" s="57" t="s">
        <v>1266</v>
      </c>
      <c r="C782" s="57" t="s">
        <v>997</v>
      </c>
      <c r="D782" s="161" t="s">
        <v>1269</v>
      </c>
      <c r="E782" s="162"/>
      <c r="F782" s="157"/>
      <c r="G782" s="157"/>
      <c r="H782" s="158"/>
      <c r="I782" s="198"/>
      <c r="J782" s="73"/>
      <c r="K782" s="73"/>
      <c r="L782" s="193">
        <v>200</v>
      </c>
      <c r="M782" s="157"/>
      <c r="N782" s="157"/>
      <c r="O782" s="157"/>
      <c r="P782" s="98">
        <f t="shared" si="30"/>
        <v>200</v>
      </c>
      <c r="Q782" s="157" t="s">
        <v>1129</v>
      </c>
      <c r="R782" s="203" t="s">
        <v>1268</v>
      </c>
      <c r="U782" s="1"/>
    </row>
    <row r="783" s="131" customFormat="1" customHeight="1" spans="1:21">
      <c r="A783" s="140">
        <f t="shared" si="29"/>
        <v>778</v>
      </c>
      <c r="B783" s="57" t="s">
        <v>1270</v>
      </c>
      <c r="C783" s="57" t="s">
        <v>308</v>
      </c>
      <c r="D783" s="202" t="s">
        <v>1238</v>
      </c>
      <c r="E783" s="201"/>
      <c r="F783" s="157"/>
      <c r="G783" s="157"/>
      <c r="H783" s="158"/>
      <c r="I783" s="198"/>
      <c r="J783" s="73"/>
      <c r="K783" s="73"/>
      <c r="L783" s="193">
        <v>5</v>
      </c>
      <c r="M783" s="157"/>
      <c r="N783" s="157"/>
      <c r="O783" s="157"/>
      <c r="P783" s="98">
        <f t="shared" si="30"/>
        <v>5</v>
      </c>
      <c r="Q783" s="157" t="s">
        <v>1129</v>
      </c>
      <c r="R783" s="201"/>
      <c r="U783" s="1"/>
    </row>
    <row r="784" s="131" customFormat="1" customHeight="1" spans="1:21">
      <c r="A784" s="140">
        <f t="shared" si="29"/>
        <v>779</v>
      </c>
      <c r="B784" s="57" t="s">
        <v>1271</v>
      </c>
      <c r="C784" s="57" t="s">
        <v>308</v>
      </c>
      <c r="D784" s="202" t="s">
        <v>1238</v>
      </c>
      <c r="E784" s="201"/>
      <c r="F784" s="157"/>
      <c r="G784" s="157"/>
      <c r="H784" s="158"/>
      <c r="I784" s="198"/>
      <c r="J784" s="73"/>
      <c r="K784" s="73"/>
      <c r="L784" s="193">
        <v>5</v>
      </c>
      <c r="M784" s="157"/>
      <c r="N784" s="157"/>
      <c r="O784" s="157"/>
      <c r="P784" s="98">
        <f t="shared" si="30"/>
        <v>5</v>
      </c>
      <c r="Q784" s="157" t="s">
        <v>1129</v>
      </c>
      <c r="R784" s="201"/>
      <c r="U784" s="1"/>
    </row>
    <row r="785" s="131" customFormat="1" customHeight="1" spans="1:21">
      <c r="A785" s="140">
        <f t="shared" si="29"/>
        <v>780</v>
      </c>
      <c r="B785" s="57" t="s">
        <v>1272</v>
      </c>
      <c r="C785" s="57" t="s">
        <v>1218</v>
      </c>
      <c r="D785" s="202" t="s">
        <v>1273</v>
      </c>
      <c r="E785" s="201"/>
      <c r="F785" s="157"/>
      <c r="G785" s="157"/>
      <c r="H785" s="158"/>
      <c r="I785" s="198"/>
      <c r="J785" s="73"/>
      <c r="K785" s="73"/>
      <c r="L785" s="193">
        <v>10</v>
      </c>
      <c r="M785" s="157"/>
      <c r="N785" s="157"/>
      <c r="O785" s="157"/>
      <c r="P785" s="98">
        <f t="shared" si="30"/>
        <v>10</v>
      </c>
      <c r="Q785" s="157" t="s">
        <v>1129</v>
      </c>
      <c r="R785" s="201"/>
      <c r="U785" s="1"/>
    </row>
    <row r="786" s="131" customFormat="1" customHeight="1" spans="1:21">
      <c r="A786" s="140">
        <f t="shared" si="29"/>
        <v>781</v>
      </c>
      <c r="B786" s="57" t="s">
        <v>1274</v>
      </c>
      <c r="C786" s="57" t="s">
        <v>308</v>
      </c>
      <c r="D786" s="202" t="s">
        <v>1238</v>
      </c>
      <c r="E786" s="201"/>
      <c r="F786" s="157"/>
      <c r="G786" s="157"/>
      <c r="H786" s="158"/>
      <c r="I786" s="198"/>
      <c r="J786" s="73"/>
      <c r="K786" s="73"/>
      <c r="L786" s="193">
        <v>5</v>
      </c>
      <c r="M786" s="157"/>
      <c r="N786" s="157"/>
      <c r="O786" s="157"/>
      <c r="P786" s="98">
        <f t="shared" si="30"/>
        <v>5</v>
      </c>
      <c r="Q786" s="157" t="s">
        <v>1129</v>
      </c>
      <c r="R786" s="201"/>
      <c r="U786" s="1"/>
    </row>
    <row r="787" s="131" customFormat="1" customHeight="1" spans="1:21">
      <c r="A787" s="140">
        <f t="shared" si="29"/>
        <v>782</v>
      </c>
      <c r="B787" s="57" t="s">
        <v>1275</v>
      </c>
      <c r="C787" s="57" t="s">
        <v>308</v>
      </c>
      <c r="D787" s="202" t="s">
        <v>1276</v>
      </c>
      <c r="E787" s="201"/>
      <c r="F787" s="157"/>
      <c r="G787" s="157"/>
      <c r="H787" s="158"/>
      <c r="I787" s="198"/>
      <c r="J787" s="73"/>
      <c r="K787" s="73"/>
      <c r="L787" s="193">
        <v>5</v>
      </c>
      <c r="M787" s="157"/>
      <c r="N787" s="157"/>
      <c r="O787" s="157"/>
      <c r="P787" s="98">
        <f t="shared" si="30"/>
        <v>5</v>
      </c>
      <c r="Q787" s="157" t="s">
        <v>1129</v>
      </c>
      <c r="R787" s="201"/>
      <c r="U787" s="1"/>
    </row>
    <row r="788" s="131" customFormat="1" customHeight="1" spans="1:21">
      <c r="A788" s="140">
        <f t="shared" si="29"/>
        <v>783</v>
      </c>
      <c r="B788" s="57" t="s">
        <v>1277</v>
      </c>
      <c r="C788" s="57" t="s">
        <v>752</v>
      </c>
      <c r="D788" s="202" t="s">
        <v>1278</v>
      </c>
      <c r="E788" s="201"/>
      <c r="F788" s="157"/>
      <c r="G788" s="157"/>
      <c r="H788" s="158"/>
      <c r="I788" s="198"/>
      <c r="J788" s="73"/>
      <c r="K788" s="73"/>
      <c r="L788" s="193">
        <v>10</v>
      </c>
      <c r="M788" s="157"/>
      <c r="N788" s="157"/>
      <c r="O788" s="157"/>
      <c r="P788" s="98">
        <f t="shared" si="30"/>
        <v>10</v>
      </c>
      <c r="Q788" s="157" t="s">
        <v>1129</v>
      </c>
      <c r="R788" s="201"/>
      <c r="U788" s="1"/>
    </row>
    <row r="789" s="131" customFormat="1" customHeight="1" spans="1:21">
      <c r="A789" s="140">
        <f t="shared" si="29"/>
        <v>784</v>
      </c>
      <c r="B789" s="57" t="s">
        <v>1279</v>
      </c>
      <c r="C789" s="57" t="s">
        <v>131</v>
      </c>
      <c r="D789" s="73"/>
      <c r="E789" s="165"/>
      <c r="F789" s="157"/>
      <c r="G789" s="157"/>
      <c r="H789" s="158"/>
      <c r="I789" s="199"/>
      <c r="J789" s="73"/>
      <c r="K789" s="73"/>
      <c r="L789" s="193">
        <v>1</v>
      </c>
      <c r="M789" s="157"/>
      <c r="N789" s="157"/>
      <c r="O789" s="157"/>
      <c r="P789" s="98">
        <f t="shared" si="30"/>
        <v>1</v>
      </c>
      <c r="Q789" s="157" t="s">
        <v>1129</v>
      </c>
      <c r="R789" s="165"/>
      <c r="U789" s="1"/>
    </row>
    <row r="790" s="131" customFormat="1" customHeight="1" spans="1:21">
      <c r="A790" s="140">
        <f t="shared" si="29"/>
        <v>785</v>
      </c>
      <c r="B790" s="57" t="s">
        <v>1217</v>
      </c>
      <c r="C790" s="57" t="s">
        <v>308</v>
      </c>
      <c r="D790" s="202" t="s">
        <v>1276</v>
      </c>
      <c r="E790" s="201"/>
      <c r="F790" s="157"/>
      <c r="G790" s="157"/>
      <c r="H790" s="158"/>
      <c r="I790" s="198"/>
      <c r="J790" s="73"/>
      <c r="K790" s="73"/>
      <c r="L790" s="193">
        <v>5</v>
      </c>
      <c r="M790" s="157"/>
      <c r="N790" s="157"/>
      <c r="O790" s="157"/>
      <c r="P790" s="98">
        <f t="shared" si="30"/>
        <v>5</v>
      </c>
      <c r="Q790" s="157" t="s">
        <v>1129</v>
      </c>
      <c r="R790" s="201"/>
      <c r="U790" s="1"/>
    </row>
    <row r="791" s="131" customFormat="1" customHeight="1" spans="1:21">
      <c r="A791" s="140">
        <f t="shared" si="29"/>
        <v>786</v>
      </c>
      <c r="B791" s="57" t="s">
        <v>1280</v>
      </c>
      <c r="C791" s="57" t="s">
        <v>308</v>
      </c>
      <c r="D791" s="200" t="s">
        <v>1281</v>
      </c>
      <c r="E791" s="201"/>
      <c r="F791" s="157"/>
      <c r="G791" s="157"/>
      <c r="H791" s="158"/>
      <c r="I791" s="198"/>
      <c r="J791" s="73"/>
      <c r="K791" s="73"/>
      <c r="L791" s="193">
        <v>1</v>
      </c>
      <c r="M791" s="157"/>
      <c r="N791" s="157"/>
      <c r="O791" s="157"/>
      <c r="P791" s="98">
        <f t="shared" si="30"/>
        <v>1</v>
      </c>
      <c r="Q791" s="157" t="s">
        <v>1129</v>
      </c>
      <c r="R791" s="201"/>
      <c r="U791" s="1"/>
    </row>
    <row r="792" s="131" customFormat="1" customHeight="1" spans="1:21">
      <c r="A792" s="140">
        <f t="shared" si="29"/>
        <v>787</v>
      </c>
      <c r="B792" s="57" t="s">
        <v>1282</v>
      </c>
      <c r="C792" s="57" t="s">
        <v>308</v>
      </c>
      <c r="D792" s="202" t="s">
        <v>1283</v>
      </c>
      <c r="E792" s="201"/>
      <c r="F792" s="157"/>
      <c r="G792" s="157"/>
      <c r="H792" s="158"/>
      <c r="I792" s="198"/>
      <c r="J792" s="73"/>
      <c r="K792" s="73"/>
      <c r="L792" s="193">
        <v>3</v>
      </c>
      <c r="M792" s="157"/>
      <c r="N792" s="157"/>
      <c r="O792" s="157"/>
      <c r="P792" s="98">
        <f t="shared" si="30"/>
        <v>3</v>
      </c>
      <c r="Q792" s="157" t="s">
        <v>1129</v>
      </c>
      <c r="R792" s="201"/>
      <c r="U792" s="1"/>
    </row>
    <row r="793" s="131" customFormat="1" customHeight="1" spans="1:21">
      <c r="A793" s="140">
        <f t="shared" si="29"/>
        <v>788</v>
      </c>
      <c r="B793" s="57" t="s">
        <v>1284</v>
      </c>
      <c r="C793" s="57" t="s">
        <v>21</v>
      </c>
      <c r="D793" s="202" t="s">
        <v>1285</v>
      </c>
      <c r="E793" s="201"/>
      <c r="F793" s="157"/>
      <c r="G793" s="157"/>
      <c r="H793" s="158"/>
      <c r="I793" s="198"/>
      <c r="J793" s="73"/>
      <c r="K793" s="73"/>
      <c r="L793" s="193">
        <v>1000</v>
      </c>
      <c r="M793" s="157"/>
      <c r="N793" s="157"/>
      <c r="O793" s="157"/>
      <c r="P793" s="98">
        <f t="shared" si="30"/>
        <v>1000</v>
      </c>
      <c r="Q793" s="157" t="s">
        <v>1129</v>
      </c>
      <c r="R793" s="201"/>
      <c r="S793" s="131"/>
      <c r="U793" s="1"/>
    </row>
    <row r="794" s="131" customFormat="1" customHeight="1" spans="1:21">
      <c r="A794" s="140">
        <f t="shared" si="29"/>
        <v>789</v>
      </c>
      <c r="B794" s="57" t="s">
        <v>1286</v>
      </c>
      <c r="C794" s="57" t="s">
        <v>21</v>
      </c>
      <c r="D794" s="73" t="s">
        <v>146</v>
      </c>
      <c r="E794" s="165"/>
      <c r="F794" s="157"/>
      <c r="G794" s="157"/>
      <c r="H794" s="158"/>
      <c r="I794" s="198"/>
      <c r="J794" s="73"/>
      <c r="K794" s="73"/>
      <c r="L794" s="193">
        <v>20</v>
      </c>
      <c r="M794" s="157"/>
      <c r="N794" s="157"/>
      <c r="O794" s="157"/>
      <c r="P794" s="98">
        <f t="shared" si="30"/>
        <v>20</v>
      </c>
      <c r="Q794" s="157" t="s">
        <v>1129</v>
      </c>
      <c r="R794" s="165"/>
      <c r="U794" s="1"/>
    </row>
    <row r="795" s="131" customFormat="1" customHeight="1" spans="1:21">
      <c r="A795" s="140">
        <f t="shared" si="29"/>
        <v>790</v>
      </c>
      <c r="B795" s="57" t="s">
        <v>1287</v>
      </c>
      <c r="C795" s="57" t="s">
        <v>308</v>
      </c>
      <c r="D795" s="202" t="s">
        <v>1234</v>
      </c>
      <c r="E795" s="165"/>
      <c r="F795" s="157"/>
      <c r="G795" s="157"/>
      <c r="H795" s="158"/>
      <c r="I795" s="198"/>
      <c r="J795" s="73"/>
      <c r="K795" s="57"/>
      <c r="L795" s="193">
        <v>2</v>
      </c>
      <c r="M795" s="157"/>
      <c r="N795" s="157"/>
      <c r="O795" s="157"/>
      <c r="P795" s="98">
        <f t="shared" si="30"/>
        <v>2</v>
      </c>
      <c r="Q795" s="157" t="s">
        <v>1129</v>
      </c>
      <c r="R795" s="165"/>
      <c r="U795" s="1"/>
    </row>
    <row r="796" s="131" customFormat="1" customHeight="1" spans="1:21">
      <c r="A796" s="140">
        <f t="shared" si="29"/>
        <v>791</v>
      </c>
      <c r="B796" s="57" t="s">
        <v>1288</v>
      </c>
      <c r="C796" s="57" t="s">
        <v>276</v>
      </c>
      <c r="D796" s="161" t="s">
        <v>1289</v>
      </c>
      <c r="E796" s="162"/>
      <c r="F796" s="157"/>
      <c r="G796" s="157"/>
      <c r="H796" s="158"/>
      <c r="I796" s="158"/>
      <c r="J796" s="73"/>
      <c r="K796" s="73"/>
      <c r="L796" s="193">
        <v>10</v>
      </c>
      <c r="M796" s="157"/>
      <c r="N796" s="157"/>
      <c r="O796" s="157"/>
      <c r="P796" s="98">
        <f t="shared" si="30"/>
        <v>10</v>
      </c>
      <c r="Q796" s="157" t="s">
        <v>1290</v>
      </c>
      <c r="R796" s="163"/>
      <c r="S796" s="131"/>
      <c r="U796" s="1"/>
    </row>
    <row r="797" s="131" customFormat="1" customHeight="1" spans="1:21">
      <c r="A797" s="140">
        <f t="shared" si="29"/>
        <v>792</v>
      </c>
      <c r="B797" s="57" t="s">
        <v>1291</v>
      </c>
      <c r="C797" s="57" t="s">
        <v>21</v>
      </c>
      <c r="D797" s="161" t="s">
        <v>1292</v>
      </c>
      <c r="E797" s="162"/>
      <c r="F797" s="157"/>
      <c r="G797" s="157"/>
      <c r="H797" s="158"/>
      <c r="I797" s="158"/>
      <c r="J797" s="73"/>
      <c r="K797" s="73"/>
      <c r="L797" s="193">
        <v>20</v>
      </c>
      <c r="M797" s="157"/>
      <c r="N797" s="157"/>
      <c r="O797" s="157"/>
      <c r="P797" s="98">
        <f t="shared" si="30"/>
        <v>20</v>
      </c>
      <c r="Q797" s="157" t="s">
        <v>1290</v>
      </c>
      <c r="R797" s="163"/>
      <c r="U797" s="1"/>
    </row>
    <row r="798" s="131" customFormat="1" customHeight="1" spans="1:21">
      <c r="A798" s="140">
        <f t="shared" si="29"/>
        <v>793</v>
      </c>
      <c r="B798" s="57" t="s">
        <v>1293</v>
      </c>
      <c r="C798" s="57" t="s">
        <v>21</v>
      </c>
      <c r="D798" s="73"/>
      <c r="E798" s="165"/>
      <c r="F798" s="157"/>
      <c r="G798" s="157"/>
      <c r="H798" s="158"/>
      <c r="I798" s="158"/>
      <c r="J798" s="73"/>
      <c r="K798" s="57"/>
      <c r="L798" s="193">
        <v>20</v>
      </c>
      <c r="M798" s="157"/>
      <c r="N798" s="157"/>
      <c r="O798" s="157"/>
      <c r="P798" s="98">
        <f t="shared" si="30"/>
        <v>20</v>
      </c>
      <c r="Q798" s="157" t="s">
        <v>1290</v>
      </c>
      <c r="R798" s="165"/>
      <c r="S798" s="131"/>
      <c r="U798" s="1"/>
    </row>
    <row r="799" s="131" customFormat="1" customHeight="1" spans="1:21">
      <c r="A799" s="140">
        <f t="shared" si="29"/>
        <v>794</v>
      </c>
      <c r="B799" s="57" t="s">
        <v>1294</v>
      </c>
      <c r="C799" s="57" t="s">
        <v>21</v>
      </c>
      <c r="D799" s="73"/>
      <c r="E799" s="165"/>
      <c r="F799" s="157"/>
      <c r="G799" s="157"/>
      <c r="H799" s="158"/>
      <c r="I799" s="158"/>
      <c r="J799" s="73"/>
      <c r="K799" s="73"/>
      <c r="L799" s="193">
        <v>20</v>
      </c>
      <c r="M799" s="157"/>
      <c r="N799" s="157"/>
      <c r="O799" s="157"/>
      <c r="P799" s="98">
        <f t="shared" si="30"/>
        <v>20</v>
      </c>
      <c r="Q799" s="157" t="s">
        <v>1290</v>
      </c>
      <c r="R799" s="165"/>
      <c r="S799" s="131"/>
      <c r="U799" s="1"/>
    </row>
    <row r="800" s="131" customFormat="1" customHeight="1" spans="1:21">
      <c r="A800" s="140">
        <f t="shared" si="29"/>
        <v>795</v>
      </c>
      <c r="B800" s="73" t="s">
        <v>1295</v>
      </c>
      <c r="C800" s="57" t="s">
        <v>21</v>
      </c>
      <c r="D800" s="73" t="s">
        <v>1296</v>
      </c>
      <c r="E800" s="118" t="s">
        <v>1297</v>
      </c>
      <c r="F800" s="157"/>
      <c r="G800" s="157"/>
      <c r="H800" s="158"/>
      <c r="I800" s="158"/>
      <c r="J800" s="73"/>
      <c r="K800" s="157"/>
      <c r="L800" s="193">
        <v>20</v>
      </c>
      <c r="M800" s="157"/>
      <c r="N800" s="157"/>
      <c r="O800" s="157"/>
      <c r="P800" s="98">
        <f t="shared" si="30"/>
        <v>20</v>
      </c>
      <c r="Q800" s="157" t="s">
        <v>1290</v>
      </c>
      <c r="R800" s="118" t="s">
        <v>1297</v>
      </c>
      <c r="S800" s="131"/>
      <c r="U800" s="1"/>
    </row>
    <row r="801" s="131" customFormat="1" customHeight="1" spans="1:21">
      <c r="A801" s="140">
        <f t="shared" si="29"/>
        <v>796</v>
      </c>
      <c r="B801" s="73" t="s">
        <v>1298</v>
      </c>
      <c r="C801" s="57" t="s">
        <v>21</v>
      </c>
      <c r="D801" s="73" t="s">
        <v>1299</v>
      </c>
      <c r="E801" s="118" t="s">
        <v>1297</v>
      </c>
      <c r="F801" s="157"/>
      <c r="G801" s="157"/>
      <c r="H801" s="158"/>
      <c r="I801" s="158"/>
      <c r="J801" s="73"/>
      <c r="K801" s="157"/>
      <c r="L801" s="193">
        <v>20</v>
      </c>
      <c r="M801" s="157"/>
      <c r="N801" s="157"/>
      <c r="O801" s="157"/>
      <c r="P801" s="98">
        <f t="shared" si="30"/>
        <v>20</v>
      </c>
      <c r="Q801" s="157" t="s">
        <v>1290</v>
      </c>
      <c r="R801" s="118" t="s">
        <v>1297</v>
      </c>
      <c r="S801" s="131"/>
      <c r="U801" s="1"/>
    </row>
    <row r="802" s="131" customFormat="1" customHeight="1" spans="1:21">
      <c r="A802" s="140">
        <f t="shared" si="29"/>
        <v>797</v>
      </c>
      <c r="B802" s="73" t="s">
        <v>1300</v>
      </c>
      <c r="C802" s="57" t="s">
        <v>21</v>
      </c>
      <c r="D802" s="73" t="s">
        <v>1296</v>
      </c>
      <c r="E802" s="118" t="s">
        <v>1297</v>
      </c>
      <c r="F802" s="157"/>
      <c r="G802" s="157"/>
      <c r="H802" s="158"/>
      <c r="I802" s="158"/>
      <c r="J802" s="73"/>
      <c r="K802" s="157"/>
      <c r="L802" s="193">
        <v>20</v>
      </c>
      <c r="M802" s="157"/>
      <c r="N802" s="157"/>
      <c r="O802" s="157"/>
      <c r="P802" s="98">
        <f t="shared" si="30"/>
        <v>20</v>
      </c>
      <c r="Q802" s="157" t="s">
        <v>1290</v>
      </c>
      <c r="R802" s="118" t="s">
        <v>1297</v>
      </c>
      <c r="S802" s="131"/>
      <c r="U802" s="1"/>
    </row>
    <row r="803" s="131" customFormat="1" customHeight="1" spans="1:21">
      <c r="A803" s="140">
        <f t="shared" si="29"/>
        <v>798</v>
      </c>
      <c r="B803" s="73" t="s">
        <v>1301</v>
      </c>
      <c r="C803" s="57" t="s">
        <v>21</v>
      </c>
      <c r="D803" s="73" t="s">
        <v>1299</v>
      </c>
      <c r="E803" s="118" t="s">
        <v>1297</v>
      </c>
      <c r="F803" s="157"/>
      <c r="G803" s="157"/>
      <c r="H803" s="158"/>
      <c r="I803" s="158"/>
      <c r="J803" s="73"/>
      <c r="K803" s="157"/>
      <c r="L803" s="193">
        <v>20</v>
      </c>
      <c r="M803" s="157"/>
      <c r="N803" s="157"/>
      <c r="O803" s="157"/>
      <c r="P803" s="98">
        <f t="shared" si="30"/>
        <v>20</v>
      </c>
      <c r="Q803" s="157" t="s">
        <v>1290</v>
      </c>
      <c r="R803" s="118" t="s">
        <v>1297</v>
      </c>
      <c r="S803" s="131"/>
      <c r="U803" s="1"/>
    </row>
    <row r="804" s="131" customFormat="1" customHeight="1" spans="1:21">
      <c r="A804" s="140">
        <f t="shared" si="29"/>
        <v>799</v>
      </c>
      <c r="B804" s="73" t="s">
        <v>1302</v>
      </c>
      <c r="C804" s="57" t="s">
        <v>21</v>
      </c>
      <c r="D804" s="73" t="s">
        <v>1296</v>
      </c>
      <c r="E804" s="118" t="s">
        <v>1297</v>
      </c>
      <c r="F804" s="157"/>
      <c r="G804" s="157"/>
      <c r="H804" s="158"/>
      <c r="I804" s="158"/>
      <c r="J804" s="73"/>
      <c r="K804" s="157"/>
      <c r="L804" s="193">
        <v>50</v>
      </c>
      <c r="M804" s="157"/>
      <c r="N804" s="157"/>
      <c r="O804" s="157"/>
      <c r="P804" s="98">
        <f t="shared" si="30"/>
        <v>50</v>
      </c>
      <c r="Q804" s="157" t="s">
        <v>1290</v>
      </c>
      <c r="R804" s="118" t="s">
        <v>1297</v>
      </c>
      <c r="S804" s="131"/>
      <c r="U804" s="1"/>
    </row>
    <row r="805" s="131" customFormat="1" customHeight="1" spans="1:21">
      <c r="A805" s="140">
        <f t="shared" si="29"/>
        <v>800</v>
      </c>
      <c r="B805" s="73" t="s">
        <v>1303</v>
      </c>
      <c r="C805" s="57" t="s">
        <v>21</v>
      </c>
      <c r="D805" s="73" t="s">
        <v>1299</v>
      </c>
      <c r="E805" s="118" t="s">
        <v>1297</v>
      </c>
      <c r="F805" s="157"/>
      <c r="G805" s="157"/>
      <c r="H805" s="158"/>
      <c r="I805" s="158"/>
      <c r="J805" s="73"/>
      <c r="K805" s="157"/>
      <c r="L805" s="193">
        <v>30</v>
      </c>
      <c r="M805" s="157"/>
      <c r="N805" s="157"/>
      <c r="O805" s="157"/>
      <c r="P805" s="98">
        <f t="shared" si="30"/>
        <v>30</v>
      </c>
      <c r="Q805" s="157" t="s">
        <v>1290</v>
      </c>
      <c r="R805" s="118" t="s">
        <v>1297</v>
      </c>
      <c r="S805" s="131"/>
      <c r="U805" s="1"/>
    </row>
    <row r="806" s="131" customFormat="1" customHeight="1" spans="1:21">
      <c r="A806" s="140">
        <f t="shared" si="29"/>
        <v>801</v>
      </c>
      <c r="B806" s="73" t="s">
        <v>1304</v>
      </c>
      <c r="C806" s="57" t="s">
        <v>21</v>
      </c>
      <c r="D806" s="161" t="s">
        <v>1305</v>
      </c>
      <c r="E806" s="162"/>
      <c r="F806" s="157"/>
      <c r="G806" s="157"/>
      <c r="H806" s="158"/>
      <c r="I806" s="158"/>
      <c r="J806" s="73"/>
      <c r="K806" s="73"/>
      <c r="L806" s="193">
        <v>10</v>
      </c>
      <c r="M806" s="157"/>
      <c r="N806" s="157"/>
      <c r="O806" s="157"/>
      <c r="P806" s="98">
        <f t="shared" si="30"/>
        <v>10</v>
      </c>
      <c r="Q806" s="157" t="s">
        <v>1290</v>
      </c>
      <c r="R806" s="163"/>
      <c r="U806" s="1"/>
    </row>
    <row r="807" s="131" customFormat="1" customHeight="1" spans="1:21">
      <c r="A807" s="140">
        <f t="shared" si="29"/>
        <v>802</v>
      </c>
      <c r="B807" s="57" t="s">
        <v>1306</v>
      </c>
      <c r="C807" s="57" t="s">
        <v>21</v>
      </c>
      <c r="D807" s="161" t="s">
        <v>1292</v>
      </c>
      <c r="E807" s="162"/>
      <c r="F807" s="157"/>
      <c r="G807" s="157"/>
      <c r="H807" s="158"/>
      <c r="I807" s="158"/>
      <c r="J807" s="73"/>
      <c r="K807" s="73"/>
      <c r="L807" s="193">
        <v>10</v>
      </c>
      <c r="M807" s="157"/>
      <c r="N807" s="157"/>
      <c r="O807" s="157"/>
      <c r="P807" s="98">
        <f t="shared" si="30"/>
        <v>10</v>
      </c>
      <c r="Q807" s="157" t="s">
        <v>1290</v>
      </c>
      <c r="R807" s="163"/>
      <c r="U807" s="1"/>
    </row>
    <row r="808" s="131" customFormat="1" customHeight="1" spans="1:21">
      <c r="A808" s="140">
        <f t="shared" si="29"/>
        <v>803</v>
      </c>
      <c r="B808" s="57" t="s">
        <v>1307</v>
      </c>
      <c r="C808" s="57" t="s">
        <v>172</v>
      </c>
      <c r="D808" s="161" t="s">
        <v>917</v>
      </c>
      <c r="E808" s="162"/>
      <c r="F808" s="157"/>
      <c r="G808" s="157"/>
      <c r="H808" s="158"/>
      <c r="I808" s="158"/>
      <c r="J808" s="73"/>
      <c r="K808" s="73"/>
      <c r="L808" s="193">
        <v>5</v>
      </c>
      <c r="M808" s="157"/>
      <c r="N808" s="157"/>
      <c r="O808" s="157"/>
      <c r="P808" s="98">
        <f t="shared" si="30"/>
        <v>5</v>
      </c>
      <c r="Q808" s="157" t="s">
        <v>1290</v>
      </c>
      <c r="R808" s="163"/>
      <c r="S808" s="131"/>
      <c r="U808" s="1"/>
    </row>
    <row r="809" s="131" customFormat="1" customHeight="1" spans="1:21">
      <c r="A809" s="140">
        <f t="shared" si="29"/>
        <v>804</v>
      </c>
      <c r="B809" s="57" t="s">
        <v>1308</v>
      </c>
      <c r="C809" s="57" t="s">
        <v>21</v>
      </c>
      <c r="D809" s="107"/>
      <c r="E809" s="30"/>
      <c r="F809" s="157"/>
      <c r="G809" s="157"/>
      <c r="H809" s="158"/>
      <c r="I809" s="158"/>
      <c r="J809" s="73"/>
      <c r="K809" s="73"/>
      <c r="L809" s="193">
        <v>2</v>
      </c>
      <c r="M809" s="157"/>
      <c r="N809" s="157"/>
      <c r="O809" s="157"/>
      <c r="P809" s="98">
        <f t="shared" si="30"/>
        <v>2</v>
      </c>
      <c r="Q809" s="157" t="s">
        <v>1290</v>
      </c>
      <c r="R809" s="171"/>
      <c r="U809" s="1"/>
    </row>
    <row r="810" s="131" customFormat="1" customHeight="1" spans="1:21">
      <c r="A810" s="140">
        <f t="shared" si="29"/>
        <v>805</v>
      </c>
      <c r="B810" s="57" t="s">
        <v>1309</v>
      </c>
      <c r="C810" s="57" t="s">
        <v>21</v>
      </c>
      <c r="D810" s="161" t="s">
        <v>1292</v>
      </c>
      <c r="E810" s="162"/>
      <c r="F810" s="157"/>
      <c r="G810" s="157"/>
      <c r="H810" s="158"/>
      <c r="I810" s="158"/>
      <c r="J810" s="73"/>
      <c r="K810" s="73"/>
      <c r="L810" s="193">
        <v>10</v>
      </c>
      <c r="M810" s="157"/>
      <c r="N810" s="157"/>
      <c r="O810" s="157"/>
      <c r="P810" s="98">
        <f t="shared" si="30"/>
        <v>10</v>
      </c>
      <c r="Q810" s="157" t="s">
        <v>1290</v>
      </c>
      <c r="R810" s="163"/>
      <c r="S810" s="131"/>
      <c r="U810" s="1"/>
    </row>
    <row r="811" s="131" customFormat="1" customHeight="1" spans="1:21">
      <c r="A811" s="140">
        <f t="shared" si="29"/>
        <v>806</v>
      </c>
      <c r="B811" s="57" t="s">
        <v>1310</v>
      </c>
      <c r="C811" s="57" t="s">
        <v>305</v>
      </c>
      <c r="D811" s="161" t="s">
        <v>1311</v>
      </c>
      <c r="E811" s="162"/>
      <c r="F811" s="157"/>
      <c r="G811" s="157"/>
      <c r="H811" s="158"/>
      <c r="I811" s="158"/>
      <c r="J811" s="73"/>
      <c r="K811" s="73"/>
      <c r="L811" s="193">
        <v>30</v>
      </c>
      <c r="M811" s="157"/>
      <c r="N811" s="157"/>
      <c r="O811" s="157"/>
      <c r="P811" s="98">
        <f t="shared" si="30"/>
        <v>30</v>
      </c>
      <c r="Q811" s="157" t="s">
        <v>1290</v>
      </c>
      <c r="R811" s="163"/>
      <c r="U811" s="1"/>
    </row>
    <row r="812" s="131" customFormat="1" customHeight="1" spans="1:21">
      <c r="A812" s="140">
        <f t="shared" si="29"/>
        <v>807</v>
      </c>
      <c r="B812" s="57" t="s">
        <v>1312</v>
      </c>
      <c r="C812" s="57" t="s">
        <v>378</v>
      </c>
      <c r="D812" s="161" t="s">
        <v>931</v>
      </c>
      <c r="E812" s="162"/>
      <c r="F812" s="157"/>
      <c r="G812" s="157"/>
      <c r="H812" s="158"/>
      <c r="I812" s="158"/>
      <c r="J812" s="73"/>
      <c r="K812" s="73"/>
      <c r="L812" s="193">
        <v>30</v>
      </c>
      <c r="M812" s="157"/>
      <c r="N812" s="157"/>
      <c r="O812" s="157"/>
      <c r="P812" s="98">
        <f t="shared" si="30"/>
        <v>30</v>
      </c>
      <c r="Q812" s="157" t="s">
        <v>1290</v>
      </c>
      <c r="R812" s="163"/>
      <c r="U812" s="1"/>
    </row>
    <row r="813" s="131" customFormat="1" customHeight="1" spans="1:21">
      <c r="A813" s="140">
        <f t="shared" si="29"/>
        <v>808</v>
      </c>
      <c r="B813" s="57" t="s">
        <v>1313</v>
      </c>
      <c r="C813" s="57" t="s">
        <v>21</v>
      </c>
      <c r="D813" s="160" t="s">
        <v>1314</v>
      </c>
      <c r="E813" s="30"/>
      <c r="F813" s="157"/>
      <c r="G813" s="157"/>
      <c r="H813" s="158"/>
      <c r="I813" s="158"/>
      <c r="J813" s="73"/>
      <c r="K813" s="73"/>
      <c r="L813" s="193">
        <v>50</v>
      </c>
      <c r="M813" s="157"/>
      <c r="N813" s="157"/>
      <c r="O813" s="157"/>
      <c r="P813" s="98">
        <f t="shared" si="30"/>
        <v>50</v>
      </c>
      <c r="Q813" s="157" t="s">
        <v>1290</v>
      </c>
      <c r="R813" s="171"/>
      <c r="S813" s="131"/>
      <c r="U813" s="1"/>
    </row>
    <row r="814" s="131" customFormat="1" customHeight="1" spans="1:21">
      <c r="A814" s="140">
        <f t="shared" si="29"/>
        <v>809</v>
      </c>
      <c r="B814" s="57" t="s">
        <v>1315</v>
      </c>
      <c r="C814" s="57" t="s">
        <v>21</v>
      </c>
      <c r="D814" s="161" t="s">
        <v>1316</v>
      </c>
      <c r="E814" s="162"/>
      <c r="F814" s="157"/>
      <c r="G814" s="157"/>
      <c r="H814" s="158"/>
      <c r="I814" s="158"/>
      <c r="J814" s="73"/>
      <c r="K814" s="73"/>
      <c r="L814" s="193">
        <v>20</v>
      </c>
      <c r="M814" s="157"/>
      <c r="N814" s="157"/>
      <c r="O814" s="157"/>
      <c r="P814" s="98">
        <f t="shared" si="30"/>
        <v>20</v>
      </c>
      <c r="Q814" s="157" t="s">
        <v>1290</v>
      </c>
      <c r="R814" s="163"/>
      <c r="U814" s="1"/>
    </row>
    <row r="815" s="129" customFormat="1" customHeight="1" spans="1:21">
      <c r="A815" s="140">
        <f t="shared" si="29"/>
        <v>810</v>
      </c>
      <c r="B815" s="205" t="s">
        <v>1317</v>
      </c>
      <c r="C815" s="206" t="s">
        <v>21</v>
      </c>
      <c r="D815" s="206" t="s">
        <v>1318</v>
      </c>
      <c r="E815" s="100" t="s">
        <v>24</v>
      </c>
      <c r="F815" s="99"/>
      <c r="G815" s="99"/>
      <c r="H815" s="142"/>
      <c r="I815" s="150"/>
      <c r="J815" s="207"/>
      <c r="K815" s="99"/>
      <c r="L815" s="206">
        <v>10</v>
      </c>
      <c r="M815" s="99"/>
      <c r="N815" s="99"/>
      <c r="O815" s="99"/>
      <c r="P815" s="98">
        <f t="shared" si="30"/>
        <v>10</v>
      </c>
      <c r="Q815" s="208" t="s">
        <v>1319</v>
      </c>
      <c r="R815" s="100" t="s">
        <v>24</v>
      </c>
      <c r="U815" s="1"/>
    </row>
    <row r="816" s="129" customFormat="1" customHeight="1" spans="1:21">
      <c r="A816" s="140">
        <f t="shared" si="29"/>
        <v>811</v>
      </c>
      <c r="B816" s="205" t="s">
        <v>1320</v>
      </c>
      <c r="C816" s="206" t="s">
        <v>21</v>
      </c>
      <c r="D816" s="206" t="s">
        <v>1321</v>
      </c>
      <c r="E816" s="100" t="s">
        <v>24</v>
      </c>
      <c r="F816" s="99"/>
      <c r="G816" s="99"/>
      <c r="H816" s="142"/>
      <c r="I816" s="150"/>
      <c r="J816" s="207"/>
      <c r="K816" s="99"/>
      <c r="L816" s="206">
        <v>4</v>
      </c>
      <c r="M816" s="99"/>
      <c r="N816" s="99"/>
      <c r="O816" s="99"/>
      <c r="P816" s="98">
        <f t="shared" si="30"/>
        <v>4</v>
      </c>
      <c r="Q816" s="208" t="s">
        <v>1319</v>
      </c>
      <c r="R816" s="100" t="s">
        <v>24</v>
      </c>
      <c r="S816" s="209"/>
      <c r="T816" s="209"/>
      <c r="U816" s="210"/>
    </row>
    <row r="817" s="129" customFormat="1" customHeight="1" spans="1:21">
      <c r="A817" s="140">
        <f t="shared" si="29"/>
        <v>812</v>
      </c>
      <c r="B817" s="205" t="s">
        <v>1322</v>
      </c>
      <c r="C817" s="206" t="s">
        <v>21</v>
      </c>
      <c r="D817" s="206" t="s">
        <v>1323</v>
      </c>
      <c r="E817" s="100" t="s">
        <v>24</v>
      </c>
      <c r="F817" s="99"/>
      <c r="G817" s="99"/>
      <c r="H817" s="142"/>
      <c r="I817" s="150"/>
      <c r="J817" s="207"/>
      <c r="K817" s="99"/>
      <c r="L817" s="206">
        <v>1</v>
      </c>
      <c r="M817" s="99"/>
      <c r="N817" s="99"/>
      <c r="O817" s="99"/>
      <c r="P817" s="98">
        <f t="shared" si="30"/>
        <v>1</v>
      </c>
      <c r="Q817" s="208" t="s">
        <v>1319</v>
      </c>
      <c r="R817" s="100" t="s">
        <v>24</v>
      </c>
      <c r="U817" s="1"/>
    </row>
    <row r="818" s="129" customFormat="1" customHeight="1" spans="1:21">
      <c r="A818" s="140">
        <f t="shared" si="29"/>
        <v>813</v>
      </c>
      <c r="B818" s="205" t="s">
        <v>1324</v>
      </c>
      <c r="C818" s="206" t="s">
        <v>21</v>
      </c>
      <c r="D818" s="206" t="s">
        <v>1325</v>
      </c>
      <c r="E818" s="100" t="s">
        <v>24</v>
      </c>
      <c r="F818" s="99"/>
      <c r="G818" s="99"/>
      <c r="H818" s="142"/>
      <c r="I818" s="150"/>
      <c r="J818" s="207"/>
      <c r="K818" s="99"/>
      <c r="L818" s="206">
        <v>10</v>
      </c>
      <c r="M818" s="99"/>
      <c r="N818" s="99"/>
      <c r="O818" s="99"/>
      <c r="P818" s="98">
        <f t="shared" si="30"/>
        <v>10</v>
      </c>
      <c r="Q818" s="208" t="s">
        <v>1319</v>
      </c>
      <c r="R818" s="100" t="s">
        <v>24</v>
      </c>
      <c r="U818" s="1"/>
    </row>
    <row r="819" s="129" customFormat="1" customHeight="1" spans="1:21">
      <c r="A819" s="140">
        <f t="shared" si="29"/>
        <v>814</v>
      </c>
      <c r="B819" s="205" t="s">
        <v>1326</v>
      </c>
      <c r="C819" s="206" t="s">
        <v>21</v>
      </c>
      <c r="D819" s="206" t="s">
        <v>1327</v>
      </c>
      <c r="E819" s="100" t="s">
        <v>24</v>
      </c>
      <c r="F819" s="99"/>
      <c r="G819" s="99"/>
      <c r="H819" s="142"/>
      <c r="I819" s="150"/>
      <c r="J819" s="207"/>
      <c r="K819" s="99"/>
      <c r="L819" s="206">
        <v>10</v>
      </c>
      <c r="M819" s="99"/>
      <c r="N819" s="99"/>
      <c r="O819" s="99"/>
      <c r="P819" s="98">
        <f t="shared" si="30"/>
        <v>10</v>
      </c>
      <c r="Q819" s="208" t="s">
        <v>1319</v>
      </c>
      <c r="R819" s="100" t="s">
        <v>24</v>
      </c>
      <c r="U819" s="1"/>
    </row>
    <row r="820" s="129" customFormat="1" customHeight="1" spans="1:21">
      <c r="A820" s="140">
        <f t="shared" si="29"/>
        <v>815</v>
      </c>
      <c r="B820" s="205" t="s">
        <v>1326</v>
      </c>
      <c r="C820" s="206" t="s">
        <v>21</v>
      </c>
      <c r="D820" s="206" t="s">
        <v>1328</v>
      </c>
      <c r="E820" s="100" t="s">
        <v>24</v>
      </c>
      <c r="F820" s="99"/>
      <c r="G820" s="99"/>
      <c r="H820" s="142"/>
      <c r="I820" s="150"/>
      <c r="J820" s="207"/>
      <c r="K820" s="99"/>
      <c r="L820" s="206">
        <v>2</v>
      </c>
      <c r="M820" s="99"/>
      <c r="N820" s="99"/>
      <c r="O820" s="99"/>
      <c r="P820" s="98">
        <f t="shared" si="30"/>
        <v>2</v>
      </c>
      <c r="Q820" s="208" t="s">
        <v>1319</v>
      </c>
      <c r="R820" s="100" t="s">
        <v>24</v>
      </c>
      <c r="U820" s="1"/>
    </row>
    <row r="821" s="129" customFormat="1" customHeight="1" spans="1:21">
      <c r="A821" s="140">
        <f t="shared" si="29"/>
        <v>816</v>
      </c>
      <c r="B821" s="206" t="s">
        <v>1329</v>
      </c>
      <c r="C821" s="206" t="s">
        <v>21</v>
      </c>
      <c r="D821" s="206" t="s">
        <v>1330</v>
      </c>
      <c r="E821" s="100" t="s">
        <v>24</v>
      </c>
      <c r="F821" s="99"/>
      <c r="G821" s="99"/>
      <c r="H821" s="142"/>
      <c r="I821" s="150"/>
      <c r="J821" s="207"/>
      <c r="K821" s="99"/>
      <c r="L821" s="206">
        <v>4</v>
      </c>
      <c r="M821" s="99"/>
      <c r="N821" s="99"/>
      <c r="O821" s="99"/>
      <c r="P821" s="98">
        <f t="shared" si="30"/>
        <v>4</v>
      </c>
      <c r="Q821" s="208" t="s">
        <v>1319</v>
      </c>
      <c r="R821" s="100" t="s">
        <v>24</v>
      </c>
      <c r="U821" s="1"/>
    </row>
    <row r="822" s="129" customFormat="1" customHeight="1" spans="1:21">
      <c r="A822" s="140">
        <f t="shared" si="29"/>
        <v>817</v>
      </c>
      <c r="B822" s="205" t="s">
        <v>1329</v>
      </c>
      <c r="C822" s="206" t="s">
        <v>21</v>
      </c>
      <c r="D822" s="206" t="s">
        <v>1331</v>
      </c>
      <c r="E822" s="100" t="s">
        <v>24</v>
      </c>
      <c r="F822" s="99"/>
      <c r="G822" s="99"/>
      <c r="H822" s="142"/>
      <c r="I822" s="150"/>
      <c r="J822" s="207"/>
      <c r="K822" s="99"/>
      <c r="L822" s="206">
        <v>4</v>
      </c>
      <c r="M822" s="99"/>
      <c r="N822" s="99"/>
      <c r="O822" s="99"/>
      <c r="P822" s="98">
        <f t="shared" si="30"/>
        <v>4</v>
      </c>
      <c r="Q822" s="208" t="s">
        <v>1319</v>
      </c>
      <c r="R822" s="100" t="s">
        <v>24</v>
      </c>
      <c r="U822" s="1"/>
    </row>
    <row r="823" s="129" customFormat="1" customHeight="1" spans="1:21">
      <c r="A823" s="140">
        <f t="shared" si="29"/>
        <v>818</v>
      </c>
      <c r="B823" s="205" t="s">
        <v>1329</v>
      </c>
      <c r="C823" s="206" t="s">
        <v>21</v>
      </c>
      <c r="D823" s="206" t="s">
        <v>1332</v>
      </c>
      <c r="E823" s="100" t="s">
        <v>24</v>
      </c>
      <c r="F823" s="99"/>
      <c r="G823" s="99"/>
      <c r="H823" s="142"/>
      <c r="I823" s="150"/>
      <c r="J823" s="207"/>
      <c r="K823" s="99"/>
      <c r="L823" s="206">
        <v>4</v>
      </c>
      <c r="M823" s="99"/>
      <c r="N823" s="99"/>
      <c r="O823" s="99"/>
      <c r="P823" s="98">
        <f t="shared" si="30"/>
        <v>4</v>
      </c>
      <c r="Q823" s="208" t="s">
        <v>1319</v>
      </c>
      <c r="R823" s="100" t="s">
        <v>24</v>
      </c>
      <c r="U823" s="1"/>
    </row>
    <row r="824" s="129" customFormat="1" customHeight="1" spans="1:21">
      <c r="A824" s="140">
        <f t="shared" si="29"/>
        <v>819</v>
      </c>
      <c r="B824" s="205" t="s">
        <v>1333</v>
      </c>
      <c r="C824" s="206" t="s">
        <v>21</v>
      </c>
      <c r="D824" s="206" t="s">
        <v>1334</v>
      </c>
      <c r="E824" s="100" t="s">
        <v>24</v>
      </c>
      <c r="F824" s="99"/>
      <c r="G824" s="99"/>
      <c r="H824" s="142"/>
      <c r="I824" s="150"/>
      <c r="J824" s="207"/>
      <c r="K824" s="99"/>
      <c r="L824" s="206">
        <v>8</v>
      </c>
      <c r="M824" s="99"/>
      <c r="N824" s="99"/>
      <c r="O824" s="99"/>
      <c r="P824" s="98">
        <f t="shared" si="30"/>
        <v>8</v>
      </c>
      <c r="Q824" s="208" t="s">
        <v>1319</v>
      </c>
      <c r="R824" s="100" t="s">
        <v>24</v>
      </c>
      <c r="U824" s="1"/>
    </row>
    <row r="825" s="129" customFormat="1" customHeight="1" spans="1:21">
      <c r="A825" s="140">
        <f t="shared" si="29"/>
        <v>820</v>
      </c>
      <c r="B825" s="205" t="s">
        <v>1335</v>
      </c>
      <c r="C825" s="206" t="s">
        <v>21</v>
      </c>
      <c r="D825" s="206" t="s">
        <v>1336</v>
      </c>
      <c r="E825" s="100" t="s">
        <v>24</v>
      </c>
      <c r="F825" s="99"/>
      <c r="G825" s="99"/>
      <c r="H825" s="142"/>
      <c r="I825" s="150"/>
      <c r="J825" s="207"/>
      <c r="K825" s="99"/>
      <c r="L825" s="206">
        <v>2</v>
      </c>
      <c r="M825" s="99"/>
      <c r="N825" s="99"/>
      <c r="O825" s="99"/>
      <c r="P825" s="98">
        <f t="shared" si="30"/>
        <v>2</v>
      </c>
      <c r="Q825" s="208" t="s">
        <v>1319</v>
      </c>
      <c r="R825" s="100" t="s">
        <v>24</v>
      </c>
      <c r="U825" s="1"/>
    </row>
    <row r="826" s="129" customFormat="1" customHeight="1" spans="1:21">
      <c r="A826" s="140">
        <f t="shared" si="29"/>
        <v>821</v>
      </c>
      <c r="B826" s="205" t="s">
        <v>1337</v>
      </c>
      <c r="C826" s="206" t="s">
        <v>21</v>
      </c>
      <c r="D826" s="206" t="s">
        <v>1338</v>
      </c>
      <c r="E826" s="100" t="s">
        <v>24</v>
      </c>
      <c r="F826" s="99"/>
      <c r="G826" s="99"/>
      <c r="H826" s="142"/>
      <c r="I826" s="150"/>
      <c r="J826" s="207"/>
      <c r="K826" s="99"/>
      <c r="L826" s="206">
        <v>4</v>
      </c>
      <c r="M826" s="99"/>
      <c r="N826" s="99"/>
      <c r="O826" s="99"/>
      <c r="P826" s="98">
        <f t="shared" si="30"/>
        <v>4</v>
      </c>
      <c r="Q826" s="208" t="s">
        <v>1319</v>
      </c>
      <c r="R826" s="100" t="s">
        <v>24</v>
      </c>
      <c r="U826" s="1"/>
    </row>
    <row r="827" s="129" customFormat="1" customHeight="1" spans="1:21">
      <c r="A827" s="140">
        <f t="shared" si="29"/>
        <v>822</v>
      </c>
      <c r="B827" s="205" t="s">
        <v>1339</v>
      </c>
      <c r="C827" s="206" t="s">
        <v>21</v>
      </c>
      <c r="D827" s="206" t="s">
        <v>1340</v>
      </c>
      <c r="E827" s="100" t="s">
        <v>24</v>
      </c>
      <c r="F827" s="99"/>
      <c r="G827" s="99"/>
      <c r="H827" s="142"/>
      <c r="I827" s="150"/>
      <c r="J827" s="207"/>
      <c r="K827" s="99"/>
      <c r="L827" s="206">
        <v>6</v>
      </c>
      <c r="M827" s="99"/>
      <c r="N827" s="99"/>
      <c r="O827" s="99"/>
      <c r="P827" s="98">
        <f t="shared" si="30"/>
        <v>6</v>
      </c>
      <c r="Q827" s="208" t="s">
        <v>1319</v>
      </c>
      <c r="R827" s="100" t="s">
        <v>24</v>
      </c>
      <c r="U827" s="1"/>
    </row>
    <row r="828" s="129" customFormat="1" customHeight="1" spans="1:21">
      <c r="A828" s="140">
        <f t="shared" si="29"/>
        <v>823</v>
      </c>
      <c r="B828" s="205" t="s">
        <v>1341</v>
      </c>
      <c r="C828" s="206" t="s">
        <v>248</v>
      </c>
      <c r="D828" s="206" t="s">
        <v>1342</v>
      </c>
      <c r="E828" s="100" t="s">
        <v>24</v>
      </c>
      <c r="F828" s="99"/>
      <c r="G828" s="99"/>
      <c r="H828" s="142"/>
      <c r="I828" s="150"/>
      <c r="J828" s="207"/>
      <c r="K828" s="99"/>
      <c r="L828" s="206">
        <v>3</v>
      </c>
      <c r="M828" s="99"/>
      <c r="N828" s="99"/>
      <c r="O828" s="99"/>
      <c r="P828" s="98">
        <f t="shared" si="30"/>
        <v>3</v>
      </c>
      <c r="Q828" s="208" t="s">
        <v>1319</v>
      </c>
      <c r="R828" s="100" t="s">
        <v>24</v>
      </c>
      <c r="U828" s="1"/>
    </row>
    <row r="829" s="129" customFormat="1" customHeight="1" spans="1:21">
      <c r="A829" s="140">
        <f t="shared" si="29"/>
        <v>824</v>
      </c>
      <c r="B829" s="205" t="s">
        <v>1343</v>
      </c>
      <c r="C829" s="206" t="s">
        <v>21</v>
      </c>
      <c r="D829" s="206" t="s">
        <v>1344</v>
      </c>
      <c r="E829" s="100" t="s">
        <v>24</v>
      </c>
      <c r="F829" s="99"/>
      <c r="G829" s="99"/>
      <c r="H829" s="142"/>
      <c r="I829" s="150"/>
      <c r="J829" s="207"/>
      <c r="K829" s="99"/>
      <c r="L829" s="206">
        <v>6</v>
      </c>
      <c r="M829" s="99"/>
      <c r="N829" s="99"/>
      <c r="O829" s="99"/>
      <c r="P829" s="98">
        <f t="shared" si="30"/>
        <v>6</v>
      </c>
      <c r="Q829" s="208" t="s">
        <v>1319</v>
      </c>
      <c r="R829" s="100" t="s">
        <v>24</v>
      </c>
      <c r="U829" s="1"/>
    </row>
    <row r="830" s="129" customFormat="1" customHeight="1" spans="1:21">
      <c r="A830" s="140">
        <f t="shared" si="29"/>
        <v>825</v>
      </c>
      <c r="B830" s="205" t="s">
        <v>1345</v>
      </c>
      <c r="C830" s="206" t="s">
        <v>21</v>
      </c>
      <c r="D830" s="206" t="s">
        <v>1346</v>
      </c>
      <c r="E830" s="100" t="s">
        <v>24</v>
      </c>
      <c r="F830" s="99"/>
      <c r="G830" s="99"/>
      <c r="H830" s="142"/>
      <c r="I830" s="150"/>
      <c r="J830" s="207"/>
      <c r="K830" s="99"/>
      <c r="L830" s="206">
        <v>2</v>
      </c>
      <c r="M830" s="99"/>
      <c r="N830" s="99"/>
      <c r="O830" s="99"/>
      <c r="P830" s="98">
        <f t="shared" si="30"/>
        <v>2</v>
      </c>
      <c r="Q830" s="208" t="s">
        <v>1319</v>
      </c>
      <c r="R830" s="100" t="s">
        <v>24</v>
      </c>
      <c r="U830" s="1"/>
    </row>
    <row r="831" s="129" customFormat="1" customHeight="1" spans="1:21">
      <c r="A831" s="140">
        <f t="shared" si="29"/>
        <v>826</v>
      </c>
      <c r="B831" s="205" t="s">
        <v>1347</v>
      </c>
      <c r="C831" s="206" t="s">
        <v>21</v>
      </c>
      <c r="D831" s="206" t="s">
        <v>1348</v>
      </c>
      <c r="E831" s="100" t="s">
        <v>24</v>
      </c>
      <c r="F831" s="99"/>
      <c r="G831" s="99"/>
      <c r="H831" s="142"/>
      <c r="I831" s="150"/>
      <c r="J831" s="207"/>
      <c r="K831" s="99"/>
      <c r="L831" s="206">
        <v>12</v>
      </c>
      <c r="M831" s="99"/>
      <c r="N831" s="99"/>
      <c r="O831" s="99"/>
      <c r="P831" s="98">
        <f t="shared" si="30"/>
        <v>12</v>
      </c>
      <c r="Q831" s="208" t="s">
        <v>1319</v>
      </c>
      <c r="R831" s="100" t="s">
        <v>24</v>
      </c>
      <c r="U831" s="1"/>
    </row>
    <row r="832" s="129" customFormat="1" customHeight="1" spans="1:21">
      <c r="A832" s="140">
        <f t="shared" si="29"/>
        <v>827</v>
      </c>
      <c r="B832" s="205" t="s">
        <v>1349</v>
      </c>
      <c r="C832" s="206" t="s">
        <v>21</v>
      </c>
      <c r="D832" s="206" t="s">
        <v>1350</v>
      </c>
      <c r="E832" s="100" t="s">
        <v>24</v>
      </c>
      <c r="F832" s="99"/>
      <c r="G832" s="99"/>
      <c r="H832" s="142"/>
      <c r="I832" s="150"/>
      <c r="J832" s="207"/>
      <c r="K832" s="99"/>
      <c r="L832" s="206">
        <v>30</v>
      </c>
      <c r="M832" s="99"/>
      <c r="N832" s="99"/>
      <c r="O832" s="99"/>
      <c r="P832" s="98">
        <f t="shared" si="30"/>
        <v>30</v>
      </c>
      <c r="Q832" s="208" t="s">
        <v>1319</v>
      </c>
      <c r="R832" s="100" t="s">
        <v>24</v>
      </c>
      <c r="U832" s="1"/>
    </row>
    <row r="833" s="129" customFormat="1" customHeight="1" spans="1:21">
      <c r="A833" s="140">
        <f t="shared" si="29"/>
        <v>828</v>
      </c>
      <c r="B833" s="205" t="s">
        <v>1349</v>
      </c>
      <c r="C833" s="206" t="s">
        <v>21</v>
      </c>
      <c r="D833" s="206" t="s">
        <v>1351</v>
      </c>
      <c r="E833" s="100" t="s">
        <v>24</v>
      </c>
      <c r="F833" s="99"/>
      <c r="G833" s="99"/>
      <c r="H833" s="142"/>
      <c r="I833" s="150"/>
      <c r="J833" s="207"/>
      <c r="K833" s="99"/>
      <c r="L833" s="206">
        <v>20</v>
      </c>
      <c r="M833" s="99"/>
      <c r="N833" s="99"/>
      <c r="O833" s="99"/>
      <c r="P833" s="98">
        <f t="shared" si="30"/>
        <v>20</v>
      </c>
      <c r="Q833" s="208" t="s">
        <v>1319</v>
      </c>
      <c r="R833" s="100" t="s">
        <v>24</v>
      </c>
      <c r="U833" s="1"/>
    </row>
    <row r="834" s="129" customFormat="1" customHeight="1" spans="1:21">
      <c r="A834" s="140">
        <f t="shared" si="29"/>
        <v>829</v>
      </c>
      <c r="B834" s="205" t="s">
        <v>1352</v>
      </c>
      <c r="C834" s="206" t="s">
        <v>21</v>
      </c>
      <c r="D834" s="206" t="s">
        <v>1353</v>
      </c>
      <c r="E834" s="100" t="s">
        <v>24</v>
      </c>
      <c r="F834" s="99"/>
      <c r="G834" s="99"/>
      <c r="H834" s="142"/>
      <c r="I834" s="150"/>
      <c r="J834" s="207"/>
      <c r="K834" s="99"/>
      <c r="L834" s="206">
        <v>6</v>
      </c>
      <c r="M834" s="99"/>
      <c r="N834" s="99"/>
      <c r="O834" s="99"/>
      <c r="P834" s="98">
        <f t="shared" si="30"/>
        <v>6</v>
      </c>
      <c r="Q834" s="208" t="s">
        <v>1319</v>
      </c>
      <c r="R834" s="100" t="s">
        <v>24</v>
      </c>
      <c r="U834" s="1"/>
    </row>
    <row r="835" s="129" customFormat="1" customHeight="1" spans="1:21">
      <c r="A835" s="140">
        <f t="shared" si="29"/>
        <v>830</v>
      </c>
      <c r="B835" s="205" t="s">
        <v>1354</v>
      </c>
      <c r="C835" s="206" t="s">
        <v>21</v>
      </c>
      <c r="D835" s="206" t="s">
        <v>1355</v>
      </c>
      <c r="E835" s="100" t="s">
        <v>24</v>
      </c>
      <c r="F835" s="99"/>
      <c r="G835" s="99"/>
      <c r="H835" s="142"/>
      <c r="I835" s="150"/>
      <c r="J835" s="207"/>
      <c r="K835" s="99"/>
      <c r="L835" s="206">
        <v>4</v>
      </c>
      <c r="M835" s="99"/>
      <c r="N835" s="99"/>
      <c r="O835" s="99"/>
      <c r="P835" s="98">
        <f t="shared" si="30"/>
        <v>4</v>
      </c>
      <c r="Q835" s="208" t="s">
        <v>1319</v>
      </c>
      <c r="R835" s="100" t="s">
        <v>24</v>
      </c>
      <c r="U835" s="1"/>
    </row>
    <row r="836" s="129" customFormat="1" customHeight="1" spans="1:21">
      <c r="A836" s="140">
        <f t="shared" si="29"/>
        <v>831</v>
      </c>
      <c r="B836" s="205" t="s">
        <v>1356</v>
      </c>
      <c r="C836" s="206" t="s">
        <v>21</v>
      </c>
      <c r="D836" s="206" t="s">
        <v>1357</v>
      </c>
      <c r="E836" s="100" t="s">
        <v>24</v>
      </c>
      <c r="F836" s="99"/>
      <c r="G836" s="99"/>
      <c r="H836" s="142"/>
      <c r="I836" s="150"/>
      <c r="J836" s="207"/>
      <c r="K836" s="99"/>
      <c r="L836" s="206">
        <v>2</v>
      </c>
      <c r="M836" s="99"/>
      <c r="N836" s="99"/>
      <c r="O836" s="99"/>
      <c r="P836" s="98">
        <f t="shared" si="30"/>
        <v>2</v>
      </c>
      <c r="Q836" s="208" t="s">
        <v>1319</v>
      </c>
      <c r="R836" s="100" t="s">
        <v>24</v>
      </c>
      <c r="U836" s="1"/>
    </row>
    <row r="837" s="129" customFormat="1" customHeight="1" spans="1:21">
      <c r="A837" s="140">
        <f t="shared" ref="A837:A900" si="31">ROW()-5</f>
        <v>832</v>
      </c>
      <c r="B837" s="205" t="s">
        <v>1356</v>
      </c>
      <c r="C837" s="206" t="s">
        <v>21</v>
      </c>
      <c r="D837" s="206" t="s">
        <v>1358</v>
      </c>
      <c r="E837" s="100" t="s">
        <v>24</v>
      </c>
      <c r="F837" s="99"/>
      <c r="G837" s="99"/>
      <c r="H837" s="142"/>
      <c r="I837" s="150"/>
      <c r="J837" s="207"/>
      <c r="K837" s="99"/>
      <c r="L837" s="206">
        <v>2</v>
      </c>
      <c r="M837" s="99"/>
      <c r="N837" s="99"/>
      <c r="O837" s="99"/>
      <c r="P837" s="98">
        <f t="shared" ref="P837:P900" si="32">SUM(F837:O837)</f>
        <v>2</v>
      </c>
      <c r="Q837" s="208" t="s">
        <v>1319</v>
      </c>
      <c r="R837" s="100" t="s">
        <v>24</v>
      </c>
      <c r="U837" s="1"/>
    </row>
    <row r="838" s="129" customFormat="1" customHeight="1" spans="1:21">
      <c r="A838" s="140">
        <f t="shared" si="31"/>
        <v>833</v>
      </c>
      <c r="B838" s="205" t="s">
        <v>1359</v>
      </c>
      <c r="C838" s="206" t="s">
        <v>248</v>
      </c>
      <c r="D838" s="206" t="s">
        <v>1360</v>
      </c>
      <c r="E838" s="100"/>
      <c r="F838" s="99"/>
      <c r="G838" s="99"/>
      <c r="H838" s="142"/>
      <c r="I838" s="150"/>
      <c r="J838" s="207"/>
      <c r="K838" s="99"/>
      <c r="L838" s="206">
        <v>2</v>
      </c>
      <c r="M838" s="99"/>
      <c r="N838" s="99"/>
      <c r="O838" s="99"/>
      <c r="P838" s="98">
        <f t="shared" si="32"/>
        <v>2</v>
      </c>
      <c r="Q838" s="208" t="s">
        <v>1319</v>
      </c>
      <c r="R838" s="100" t="s">
        <v>24</v>
      </c>
      <c r="U838" s="1"/>
    </row>
    <row r="839" s="129" customFormat="1" customHeight="1" spans="1:21">
      <c r="A839" s="140">
        <f t="shared" si="31"/>
        <v>834</v>
      </c>
      <c r="B839" s="205" t="s">
        <v>1359</v>
      </c>
      <c r="C839" s="206" t="s">
        <v>248</v>
      </c>
      <c r="D839" s="206" t="s">
        <v>1361</v>
      </c>
      <c r="E839" s="100" t="s">
        <v>24</v>
      </c>
      <c r="F839" s="99"/>
      <c r="G839" s="99"/>
      <c r="H839" s="142"/>
      <c r="I839" s="150"/>
      <c r="J839" s="207"/>
      <c r="K839" s="99"/>
      <c r="L839" s="206">
        <v>1</v>
      </c>
      <c r="M839" s="99"/>
      <c r="N839" s="99"/>
      <c r="O839" s="99"/>
      <c r="P839" s="98">
        <f t="shared" si="32"/>
        <v>1</v>
      </c>
      <c r="Q839" s="208" t="s">
        <v>1319</v>
      </c>
      <c r="R839" s="100" t="s">
        <v>24</v>
      </c>
      <c r="U839" s="1"/>
    </row>
    <row r="840" s="129" customFormat="1" customHeight="1" spans="1:21">
      <c r="A840" s="140">
        <f t="shared" si="31"/>
        <v>835</v>
      </c>
      <c r="B840" s="205" t="s">
        <v>1362</v>
      </c>
      <c r="C840" s="206" t="s">
        <v>248</v>
      </c>
      <c r="D840" s="206" t="s">
        <v>1363</v>
      </c>
      <c r="E840" s="100" t="s">
        <v>24</v>
      </c>
      <c r="F840" s="99"/>
      <c r="G840" s="99"/>
      <c r="H840" s="142"/>
      <c r="I840" s="150"/>
      <c r="J840" s="207"/>
      <c r="K840" s="99"/>
      <c r="L840" s="206">
        <v>1</v>
      </c>
      <c r="M840" s="99"/>
      <c r="N840" s="99"/>
      <c r="O840" s="99"/>
      <c r="P840" s="98">
        <f t="shared" si="32"/>
        <v>1</v>
      </c>
      <c r="Q840" s="208" t="s">
        <v>1319</v>
      </c>
      <c r="R840" s="100" t="s">
        <v>24</v>
      </c>
      <c r="U840" s="1"/>
    </row>
    <row r="841" s="129" customFormat="1" customHeight="1" spans="1:21">
      <c r="A841" s="140">
        <f t="shared" si="31"/>
        <v>836</v>
      </c>
      <c r="B841" s="205" t="s">
        <v>1362</v>
      </c>
      <c r="C841" s="206" t="s">
        <v>248</v>
      </c>
      <c r="D841" s="206" t="s">
        <v>1364</v>
      </c>
      <c r="E841" s="100" t="s">
        <v>24</v>
      </c>
      <c r="F841" s="99"/>
      <c r="G841" s="99"/>
      <c r="H841" s="142"/>
      <c r="I841" s="150"/>
      <c r="J841" s="207"/>
      <c r="K841" s="99"/>
      <c r="L841" s="206">
        <v>1</v>
      </c>
      <c r="M841" s="99"/>
      <c r="N841" s="99"/>
      <c r="O841" s="99"/>
      <c r="P841" s="98">
        <f t="shared" si="32"/>
        <v>1</v>
      </c>
      <c r="Q841" s="208" t="s">
        <v>1319</v>
      </c>
      <c r="R841" s="100" t="s">
        <v>24</v>
      </c>
      <c r="U841" s="1"/>
    </row>
    <row r="842" s="129" customFormat="1" customHeight="1" spans="1:21">
      <c r="A842" s="140">
        <f t="shared" si="31"/>
        <v>837</v>
      </c>
      <c r="B842" s="205" t="s">
        <v>1362</v>
      </c>
      <c r="C842" s="206" t="s">
        <v>248</v>
      </c>
      <c r="D842" s="206" t="s">
        <v>1365</v>
      </c>
      <c r="E842" s="100" t="s">
        <v>24</v>
      </c>
      <c r="F842" s="99"/>
      <c r="G842" s="99"/>
      <c r="H842" s="142"/>
      <c r="I842" s="150"/>
      <c r="J842" s="207"/>
      <c r="K842" s="99"/>
      <c r="L842" s="206">
        <v>1</v>
      </c>
      <c r="M842" s="99"/>
      <c r="N842" s="99"/>
      <c r="O842" s="99"/>
      <c r="P842" s="98">
        <f t="shared" si="32"/>
        <v>1</v>
      </c>
      <c r="Q842" s="208" t="s">
        <v>1319</v>
      </c>
      <c r="R842" s="100" t="s">
        <v>24</v>
      </c>
      <c r="U842" s="1"/>
    </row>
    <row r="843" s="129" customFormat="1" customHeight="1" spans="1:21">
      <c r="A843" s="140">
        <f t="shared" si="31"/>
        <v>838</v>
      </c>
      <c r="B843" s="205" t="s">
        <v>1366</v>
      </c>
      <c r="C843" s="206" t="s">
        <v>21</v>
      </c>
      <c r="D843" s="206" t="s">
        <v>1367</v>
      </c>
      <c r="E843" s="100" t="s">
        <v>24</v>
      </c>
      <c r="F843" s="99"/>
      <c r="G843" s="99"/>
      <c r="H843" s="142"/>
      <c r="I843" s="150"/>
      <c r="J843" s="207"/>
      <c r="K843" s="99"/>
      <c r="L843" s="206">
        <v>4</v>
      </c>
      <c r="M843" s="99"/>
      <c r="N843" s="99"/>
      <c r="O843" s="99"/>
      <c r="P843" s="98">
        <f t="shared" si="32"/>
        <v>4</v>
      </c>
      <c r="Q843" s="208" t="s">
        <v>1319</v>
      </c>
      <c r="R843" s="100" t="s">
        <v>24</v>
      </c>
      <c r="U843" s="1"/>
    </row>
    <row r="844" s="129" customFormat="1" customHeight="1" spans="1:21">
      <c r="A844" s="140">
        <f t="shared" si="31"/>
        <v>839</v>
      </c>
      <c r="B844" s="206" t="s">
        <v>1366</v>
      </c>
      <c r="C844" s="206" t="s">
        <v>21</v>
      </c>
      <c r="D844" s="206" t="s">
        <v>1368</v>
      </c>
      <c r="E844" s="100" t="s">
        <v>24</v>
      </c>
      <c r="F844" s="99"/>
      <c r="G844" s="99"/>
      <c r="H844" s="142"/>
      <c r="I844" s="150"/>
      <c r="J844" s="207"/>
      <c r="K844" s="99"/>
      <c r="L844" s="206">
        <v>4</v>
      </c>
      <c r="M844" s="99"/>
      <c r="N844" s="99"/>
      <c r="O844" s="99"/>
      <c r="P844" s="98">
        <f t="shared" si="32"/>
        <v>4</v>
      </c>
      <c r="Q844" s="208" t="s">
        <v>1319</v>
      </c>
      <c r="R844" s="100" t="s">
        <v>24</v>
      </c>
      <c r="U844" s="1"/>
    </row>
    <row r="845" s="129" customFormat="1" customHeight="1" spans="1:21">
      <c r="A845" s="140">
        <f t="shared" si="31"/>
        <v>840</v>
      </c>
      <c r="B845" s="206" t="s">
        <v>1366</v>
      </c>
      <c r="C845" s="206" t="s">
        <v>21</v>
      </c>
      <c r="D845" s="206" t="s">
        <v>1369</v>
      </c>
      <c r="E845" s="100" t="s">
        <v>24</v>
      </c>
      <c r="F845" s="99"/>
      <c r="G845" s="99"/>
      <c r="H845" s="142"/>
      <c r="I845" s="150"/>
      <c r="J845" s="207"/>
      <c r="K845" s="99"/>
      <c r="L845" s="206">
        <v>4</v>
      </c>
      <c r="M845" s="99"/>
      <c r="N845" s="99"/>
      <c r="O845" s="99"/>
      <c r="P845" s="98">
        <f t="shared" si="32"/>
        <v>4</v>
      </c>
      <c r="Q845" s="208" t="s">
        <v>1319</v>
      </c>
      <c r="R845" s="100" t="s">
        <v>24</v>
      </c>
      <c r="U845" s="1"/>
    </row>
    <row r="846" s="129" customFormat="1" customHeight="1" spans="1:21">
      <c r="A846" s="140">
        <f t="shared" si="31"/>
        <v>841</v>
      </c>
      <c r="B846" s="206" t="s">
        <v>1366</v>
      </c>
      <c r="C846" s="206" t="s">
        <v>21</v>
      </c>
      <c r="D846" s="206" t="s">
        <v>1370</v>
      </c>
      <c r="E846" s="100" t="s">
        <v>24</v>
      </c>
      <c r="F846" s="99"/>
      <c r="G846" s="99"/>
      <c r="H846" s="142"/>
      <c r="I846" s="150"/>
      <c r="J846" s="207"/>
      <c r="K846" s="99"/>
      <c r="L846" s="206">
        <v>4</v>
      </c>
      <c r="M846" s="99"/>
      <c r="N846" s="99"/>
      <c r="O846" s="99"/>
      <c r="P846" s="98">
        <f t="shared" si="32"/>
        <v>4</v>
      </c>
      <c r="Q846" s="208" t="s">
        <v>1319</v>
      </c>
      <c r="R846" s="100" t="s">
        <v>24</v>
      </c>
      <c r="U846" s="1"/>
    </row>
    <row r="847" s="129" customFormat="1" customHeight="1" spans="1:21">
      <c r="A847" s="140">
        <f t="shared" si="31"/>
        <v>842</v>
      </c>
      <c r="B847" s="206" t="s">
        <v>1366</v>
      </c>
      <c r="C847" s="206" t="s">
        <v>21</v>
      </c>
      <c r="D847" s="206" t="s">
        <v>1371</v>
      </c>
      <c r="E847" s="100" t="s">
        <v>24</v>
      </c>
      <c r="F847" s="99"/>
      <c r="G847" s="99"/>
      <c r="H847" s="142"/>
      <c r="I847" s="150"/>
      <c r="J847" s="207"/>
      <c r="K847" s="99"/>
      <c r="L847" s="206">
        <v>4</v>
      </c>
      <c r="M847" s="99"/>
      <c r="N847" s="99"/>
      <c r="O847" s="99"/>
      <c r="P847" s="98">
        <f t="shared" si="32"/>
        <v>4</v>
      </c>
      <c r="Q847" s="208" t="s">
        <v>1319</v>
      </c>
      <c r="R847" s="100" t="s">
        <v>24</v>
      </c>
      <c r="U847" s="1"/>
    </row>
    <row r="848" s="129" customFormat="1" customHeight="1" spans="1:21">
      <c r="A848" s="140">
        <f t="shared" si="31"/>
        <v>843</v>
      </c>
      <c r="B848" s="206" t="s">
        <v>1366</v>
      </c>
      <c r="C848" s="206" t="s">
        <v>21</v>
      </c>
      <c r="D848" s="206" t="s">
        <v>1372</v>
      </c>
      <c r="E848" s="100" t="s">
        <v>24</v>
      </c>
      <c r="F848" s="99"/>
      <c r="G848" s="99"/>
      <c r="H848" s="142"/>
      <c r="I848" s="150"/>
      <c r="J848" s="207"/>
      <c r="K848" s="99"/>
      <c r="L848" s="206">
        <v>4</v>
      </c>
      <c r="M848" s="99"/>
      <c r="N848" s="99"/>
      <c r="O848" s="99"/>
      <c r="P848" s="98">
        <f t="shared" si="32"/>
        <v>4</v>
      </c>
      <c r="Q848" s="208" t="s">
        <v>1319</v>
      </c>
      <c r="R848" s="100" t="s">
        <v>24</v>
      </c>
      <c r="U848" s="1"/>
    </row>
    <row r="849" s="129" customFormat="1" customHeight="1" spans="1:21">
      <c r="A849" s="140">
        <f t="shared" si="31"/>
        <v>844</v>
      </c>
      <c r="B849" s="206" t="s">
        <v>1373</v>
      </c>
      <c r="C849" s="206" t="s">
        <v>21</v>
      </c>
      <c r="D849" s="206" t="s">
        <v>1374</v>
      </c>
      <c r="E849" s="100" t="s">
        <v>24</v>
      </c>
      <c r="F849" s="99"/>
      <c r="G849" s="99"/>
      <c r="H849" s="142"/>
      <c r="I849" s="150"/>
      <c r="J849" s="207"/>
      <c r="K849" s="99"/>
      <c r="L849" s="206">
        <v>2</v>
      </c>
      <c r="M849" s="99"/>
      <c r="N849" s="99"/>
      <c r="O849" s="99"/>
      <c r="P849" s="98">
        <f t="shared" si="32"/>
        <v>2</v>
      </c>
      <c r="Q849" s="208" t="s">
        <v>1319</v>
      </c>
      <c r="R849" s="100" t="s">
        <v>24</v>
      </c>
      <c r="U849" s="1"/>
    </row>
    <row r="850" s="129" customFormat="1" customHeight="1" spans="1:21">
      <c r="A850" s="140">
        <f t="shared" si="31"/>
        <v>845</v>
      </c>
      <c r="B850" s="206" t="s">
        <v>1375</v>
      </c>
      <c r="C850" s="206" t="s">
        <v>21</v>
      </c>
      <c r="D850" s="206" t="s">
        <v>1376</v>
      </c>
      <c r="E850" s="100" t="s">
        <v>24</v>
      </c>
      <c r="F850" s="99"/>
      <c r="G850" s="99"/>
      <c r="H850" s="142"/>
      <c r="I850" s="150"/>
      <c r="J850" s="207"/>
      <c r="K850" s="99"/>
      <c r="L850" s="206">
        <v>2</v>
      </c>
      <c r="M850" s="99"/>
      <c r="N850" s="99"/>
      <c r="O850" s="99"/>
      <c r="P850" s="98">
        <f t="shared" si="32"/>
        <v>2</v>
      </c>
      <c r="Q850" s="208" t="s">
        <v>1319</v>
      </c>
      <c r="R850" s="100" t="s">
        <v>24</v>
      </c>
      <c r="U850" s="1"/>
    </row>
    <row r="851" s="129" customFormat="1" customHeight="1" spans="1:21">
      <c r="A851" s="140">
        <f t="shared" si="31"/>
        <v>846</v>
      </c>
      <c r="B851" s="206" t="s">
        <v>1377</v>
      </c>
      <c r="C851" s="206" t="s">
        <v>21</v>
      </c>
      <c r="D851" s="206" t="s">
        <v>1378</v>
      </c>
      <c r="E851" s="100" t="s">
        <v>24</v>
      </c>
      <c r="F851" s="99"/>
      <c r="G851" s="99"/>
      <c r="H851" s="142"/>
      <c r="I851" s="150"/>
      <c r="J851" s="207"/>
      <c r="K851" s="99"/>
      <c r="L851" s="206">
        <v>6</v>
      </c>
      <c r="M851" s="99"/>
      <c r="N851" s="99"/>
      <c r="O851" s="99"/>
      <c r="P851" s="98">
        <f t="shared" si="32"/>
        <v>6</v>
      </c>
      <c r="Q851" s="208" t="s">
        <v>1319</v>
      </c>
      <c r="R851" s="100" t="s">
        <v>24</v>
      </c>
      <c r="U851" s="1"/>
    </row>
    <row r="852" s="129" customFormat="1" customHeight="1" spans="1:21">
      <c r="A852" s="140">
        <f t="shared" si="31"/>
        <v>847</v>
      </c>
      <c r="B852" s="206" t="s">
        <v>1379</v>
      </c>
      <c r="C852" s="206" t="s">
        <v>21</v>
      </c>
      <c r="D852" s="206" t="s">
        <v>1380</v>
      </c>
      <c r="E852" s="100" t="s">
        <v>24</v>
      </c>
      <c r="F852" s="99"/>
      <c r="G852" s="99"/>
      <c r="H852" s="142"/>
      <c r="I852" s="150"/>
      <c r="J852" s="207"/>
      <c r="K852" s="99"/>
      <c r="L852" s="206">
        <v>4</v>
      </c>
      <c r="M852" s="99"/>
      <c r="N852" s="99"/>
      <c r="O852" s="99"/>
      <c r="P852" s="98">
        <f t="shared" si="32"/>
        <v>4</v>
      </c>
      <c r="Q852" s="208" t="s">
        <v>1319</v>
      </c>
      <c r="R852" s="100" t="s">
        <v>24</v>
      </c>
      <c r="U852" s="1"/>
    </row>
    <row r="853" s="129" customFormat="1" customHeight="1" spans="1:21">
      <c r="A853" s="140">
        <f t="shared" si="31"/>
        <v>848</v>
      </c>
      <c r="B853" s="206" t="s">
        <v>1381</v>
      </c>
      <c r="C853" s="206" t="s">
        <v>21</v>
      </c>
      <c r="D853" s="206" t="s">
        <v>1382</v>
      </c>
      <c r="E853" s="100" t="s">
        <v>24</v>
      </c>
      <c r="F853" s="99"/>
      <c r="G853" s="99"/>
      <c r="H853" s="142"/>
      <c r="I853" s="150"/>
      <c r="J853" s="207"/>
      <c r="K853" s="99"/>
      <c r="L853" s="206">
        <v>4</v>
      </c>
      <c r="M853" s="99"/>
      <c r="N853" s="99"/>
      <c r="O853" s="99"/>
      <c r="P853" s="98">
        <f t="shared" si="32"/>
        <v>4</v>
      </c>
      <c r="Q853" s="208" t="s">
        <v>1319</v>
      </c>
      <c r="R853" s="100" t="s">
        <v>24</v>
      </c>
      <c r="U853" s="1"/>
    </row>
    <row r="854" s="129" customFormat="1" customHeight="1" spans="1:21">
      <c r="A854" s="140">
        <f t="shared" si="31"/>
        <v>849</v>
      </c>
      <c r="B854" s="206" t="s">
        <v>1383</v>
      </c>
      <c r="C854" s="206" t="s">
        <v>21</v>
      </c>
      <c r="D854" s="206" t="s">
        <v>1384</v>
      </c>
      <c r="E854" s="100" t="s">
        <v>24</v>
      </c>
      <c r="F854" s="99"/>
      <c r="G854" s="99"/>
      <c r="H854" s="142"/>
      <c r="I854" s="150"/>
      <c r="J854" s="207"/>
      <c r="K854" s="99"/>
      <c r="L854" s="206">
        <v>2</v>
      </c>
      <c r="M854" s="99"/>
      <c r="N854" s="99"/>
      <c r="O854" s="99"/>
      <c r="P854" s="98">
        <f t="shared" si="32"/>
        <v>2</v>
      </c>
      <c r="Q854" s="208" t="s">
        <v>1319</v>
      </c>
      <c r="R854" s="100" t="s">
        <v>24</v>
      </c>
      <c r="U854" s="1"/>
    </row>
    <row r="855" s="129" customFormat="1" customHeight="1" spans="1:21">
      <c r="A855" s="140">
        <f t="shared" si="31"/>
        <v>850</v>
      </c>
      <c r="B855" s="206" t="s">
        <v>1385</v>
      </c>
      <c r="C855" s="206" t="s">
        <v>248</v>
      </c>
      <c r="D855" s="206" t="s">
        <v>1386</v>
      </c>
      <c r="E855" s="100" t="s">
        <v>24</v>
      </c>
      <c r="F855" s="99"/>
      <c r="G855" s="99"/>
      <c r="H855" s="142"/>
      <c r="I855" s="150"/>
      <c r="J855" s="207"/>
      <c r="K855" s="99"/>
      <c r="L855" s="206">
        <v>2</v>
      </c>
      <c r="M855" s="99"/>
      <c r="N855" s="99"/>
      <c r="O855" s="99"/>
      <c r="P855" s="98">
        <f t="shared" si="32"/>
        <v>2</v>
      </c>
      <c r="Q855" s="208" t="s">
        <v>1319</v>
      </c>
      <c r="R855" s="100" t="s">
        <v>24</v>
      </c>
      <c r="U855" s="1"/>
    </row>
    <row r="856" s="129" customFormat="1" customHeight="1" spans="1:21">
      <c r="A856" s="140">
        <f t="shared" si="31"/>
        <v>851</v>
      </c>
      <c r="B856" s="206" t="s">
        <v>1387</v>
      </c>
      <c r="C856" s="206" t="s">
        <v>21</v>
      </c>
      <c r="D856" s="206" t="s">
        <v>1388</v>
      </c>
      <c r="E856" s="100" t="s">
        <v>24</v>
      </c>
      <c r="F856" s="99"/>
      <c r="G856" s="99"/>
      <c r="H856" s="142"/>
      <c r="I856" s="150"/>
      <c r="J856" s="207"/>
      <c r="K856" s="99"/>
      <c r="L856" s="206">
        <v>2</v>
      </c>
      <c r="M856" s="99"/>
      <c r="N856" s="99"/>
      <c r="O856" s="99"/>
      <c r="P856" s="98">
        <f t="shared" si="32"/>
        <v>2</v>
      </c>
      <c r="Q856" s="208" t="s">
        <v>1319</v>
      </c>
      <c r="R856" s="100" t="s">
        <v>24</v>
      </c>
      <c r="U856" s="1"/>
    </row>
    <row r="857" s="129" customFormat="1" customHeight="1" spans="1:21">
      <c r="A857" s="140">
        <f t="shared" si="31"/>
        <v>852</v>
      </c>
      <c r="B857" s="206" t="s">
        <v>1389</v>
      </c>
      <c r="C857" s="206" t="s">
        <v>21</v>
      </c>
      <c r="D857" s="206" t="s">
        <v>1390</v>
      </c>
      <c r="E857" s="100" t="s">
        <v>24</v>
      </c>
      <c r="F857" s="99"/>
      <c r="G857" s="99"/>
      <c r="H857" s="142"/>
      <c r="I857" s="150"/>
      <c r="J857" s="207"/>
      <c r="K857" s="99"/>
      <c r="L857" s="206">
        <v>1</v>
      </c>
      <c r="M857" s="99"/>
      <c r="N857" s="99"/>
      <c r="O857" s="99"/>
      <c r="P857" s="98">
        <f t="shared" si="32"/>
        <v>1</v>
      </c>
      <c r="Q857" s="208" t="s">
        <v>1319</v>
      </c>
      <c r="R857" s="100" t="s">
        <v>24</v>
      </c>
      <c r="U857" s="1"/>
    </row>
    <row r="858" s="129" customFormat="1" customHeight="1" spans="1:21">
      <c r="A858" s="140">
        <f t="shared" si="31"/>
        <v>853</v>
      </c>
      <c r="B858" s="206" t="s">
        <v>1389</v>
      </c>
      <c r="C858" s="206" t="s">
        <v>21</v>
      </c>
      <c r="D858" s="206" t="s">
        <v>1391</v>
      </c>
      <c r="E858" s="100" t="s">
        <v>24</v>
      </c>
      <c r="F858" s="99"/>
      <c r="G858" s="99"/>
      <c r="H858" s="142"/>
      <c r="I858" s="150"/>
      <c r="J858" s="207"/>
      <c r="K858" s="99"/>
      <c r="L858" s="206">
        <v>1</v>
      </c>
      <c r="M858" s="99"/>
      <c r="N858" s="99"/>
      <c r="O858" s="99"/>
      <c r="P858" s="98">
        <f t="shared" si="32"/>
        <v>1</v>
      </c>
      <c r="Q858" s="208" t="s">
        <v>1319</v>
      </c>
      <c r="R858" s="100" t="s">
        <v>24</v>
      </c>
      <c r="U858" s="1"/>
    </row>
    <row r="859" s="129" customFormat="1" customHeight="1" spans="1:21">
      <c r="A859" s="140">
        <f t="shared" si="31"/>
        <v>854</v>
      </c>
      <c r="B859" s="206" t="s">
        <v>1392</v>
      </c>
      <c r="C859" s="206" t="s">
        <v>248</v>
      </c>
      <c r="D859" s="206" t="s">
        <v>1393</v>
      </c>
      <c r="E859" s="100" t="s">
        <v>24</v>
      </c>
      <c r="F859" s="99"/>
      <c r="G859" s="99"/>
      <c r="H859" s="142"/>
      <c r="I859" s="150"/>
      <c r="J859" s="207"/>
      <c r="K859" s="99"/>
      <c r="L859" s="206">
        <v>3</v>
      </c>
      <c r="M859" s="99"/>
      <c r="N859" s="99"/>
      <c r="O859" s="99"/>
      <c r="P859" s="98">
        <f t="shared" si="32"/>
        <v>3</v>
      </c>
      <c r="Q859" s="208" t="s">
        <v>1319</v>
      </c>
      <c r="R859" s="100" t="s">
        <v>24</v>
      </c>
      <c r="U859" s="1"/>
    </row>
    <row r="860" s="129" customFormat="1" customHeight="1" spans="1:21">
      <c r="A860" s="140">
        <f t="shared" si="31"/>
        <v>855</v>
      </c>
      <c r="B860" s="206" t="s">
        <v>1394</v>
      </c>
      <c r="C860" s="206" t="s">
        <v>248</v>
      </c>
      <c r="D860" s="206"/>
      <c r="E860" s="100" t="s">
        <v>24</v>
      </c>
      <c r="F860" s="99"/>
      <c r="G860" s="99"/>
      <c r="H860" s="142"/>
      <c r="I860" s="150"/>
      <c r="J860" s="207"/>
      <c r="K860" s="99"/>
      <c r="L860" s="206">
        <v>1</v>
      </c>
      <c r="M860" s="99"/>
      <c r="N860" s="99"/>
      <c r="O860" s="99"/>
      <c r="P860" s="98">
        <f t="shared" si="32"/>
        <v>1</v>
      </c>
      <c r="Q860" s="208" t="s">
        <v>1319</v>
      </c>
      <c r="R860" s="100" t="s">
        <v>24</v>
      </c>
      <c r="U860" s="1"/>
    </row>
    <row r="861" s="129" customFormat="1" customHeight="1" spans="1:21">
      <c r="A861" s="140">
        <f t="shared" si="31"/>
        <v>856</v>
      </c>
      <c r="B861" s="206" t="s">
        <v>1395</v>
      </c>
      <c r="C861" s="206" t="s">
        <v>248</v>
      </c>
      <c r="D861" s="206" t="s">
        <v>1396</v>
      </c>
      <c r="E861" s="100"/>
      <c r="F861" s="99"/>
      <c r="G861" s="99"/>
      <c r="H861" s="142"/>
      <c r="I861" s="150"/>
      <c r="J861" s="207"/>
      <c r="K861" s="99"/>
      <c r="L861" s="206">
        <v>1</v>
      </c>
      <c r="M861" s="99"/>
      <c r="N861" s="99"/>
      <c r="O861" s="99"/>
      <c r="P861" s="98">
        <f t="shared" si="32"/>
        <v>1</v>
      </c>
      <c r="Q861" s="208" t="s">
        <v>1319</v>
      </c>
      <c r="R861" s="100" t="s">
        <v>24</v>
      </c>
      <c r="U861" s="1"/>
    </row>
    <row r="862" s="129" customFormat="1" customHeight="1" spans="1:21">
      <c r="A862" s="140">
        <f t="shared" si="31"/>
        <v>857</v>
      </c>
      <c r="B862" s="206" t="s">
        <v>1395</v>
      </c>
      <c r="C862" s="206" t="s">
        <v>248</v>
      </c>
      <c r="D862" s="206" t="s">
        <v>1396</v>
      </c>
      <c r="E862" s="100"/>
      <c r="F862" s="99"/>
      <c r="G862" s="99"/>
      <c r="H862" s="142"/>
      <c r="I862" s="150"/>
      <c r="J862" s="207"/>
      <c r="K862" s="99"/>
      <c r="L862" s="206">
        <v>2</v>
      </c>
      <c r="M862" s="99"/>
      <c r="N862" s="99"/>
      <c r="O862" s="99"/>
      <c r="P862" s="98">
        <f t="shared" si="32"/>
        <v>2</v>
      </c>
      <c r="Q862" s="208" t="s">
        <v>1319</v>
      </c>
      <c r="R862" s="100" t="s">
        <v>24</v>
      </c>
      <c r="U862" s="1"/>
    </row>
    <row r="863" s="129" customFormat="1" ht="121" customHeight="1" spans="1:21">
      <c r="A863" s="140">
        <f t="shared" si="31"/>
        <v>858</v>
      </c>
      <c r="B863" s="206" t="s">
        <v>1397</v>
      </c>
      <c r="C863" s="206" t="s">
        <v>248</v>
      </c>
      <c r="D863" s="206" t="s">
        <v>1398</v>
      </c>
      <c r="E863" s="100"/>
      <c r="F863" s="99"/>
      <c r="G863" s="99"/>
      <c r="H863" s="142"/>
      <c r="I863" s="150"/>
      <c r="J863" s="207"/>
      <c r="K863" s="99"/>
      <c r="L863" s="206">
        <v>3</v>
      </c>
      <c r="M863" s="99"/>
      <c r="N863" s="99"/>
      <c r="O863" s="99"/>
      <c r="P863" s="98">
        <f t="shared" si="32"/>
        <v>3</v>
      </c>
      <c r="Q863" s="208" t="s">
        <v>1319</v>
      </c>
      <c r="R863" s="100" t="s">
        <v>24</v>
      </c>
      <c r="U863" s="1"/>
    </row>
    <row r="864" s="129" customFormat="1" customHeight="1" spans="1:21">
      <c r="A864" s="140">
        <f t="shared" si="31"/>
        <v>859</v>
      </c>
      <c r="B864" s="206" t="s">
        <v>1399</v>
      </c>
      <c r="C864" s="206" t="s">
        <v>248</v>
      </c>
      <c r="D864" s="206"/>
      <c r="E864" s="100" t="s">
        <v>24</v>
      </c>
      <c r="F864" s="99"/>
      <c r="G864" s="99"/>
      <c r="H864" s="142"/>
      <c r="I864" s="150"/>
      <c r="J864" s="207"/>
      <c r="K864" s="99"/>
      <c r="L864" s="206">
        <v>6</v>
      </c>
      <c r="M864" s="99"/>
      <c r="N864" s="99"/>
      <c r="O864" s="99"/>
      <c r="P864" s="98">
        <f t="shared" si="32"/>
        <v>6</v>
      </c>
      <c r="Q864" s="208" t="s">
        <v>1319</v>
      </c>
      <c r="R864" s="100" t="s">
        <v>24</v>
      </c>
      <c r="U864" s="1"/>
    </row>
    <row r="865" s="129" customFormat="1" customHeight="1" spans="1:21">
      <c r="A865" s="140">
        <f t="shared" si="31"/>
        <v>860</v>
      </c>
      <c r="B865" s="206" t="s">
        <v>1400</v>
      </c>
      <c r="C865" s="206" t="s">
        <v>248</v>
      </c>
      <c r="D865" s="206"/>
      <c r="E865" s="100" t="s">
        <v>24</v>
      </c>
      <c r="F865" s="99"/>
      <c r="G865" s="99"/>
      <c r="H865" s="142"/>
      <c r="I865" s="150"/>
      <c r="J865" s="207"/>
      <c r="K865" s="99"/>
      <c r="L865" s="206">
        <v>8</v>
      </c>
      <c r="M865" s="99"/>
      <c r="N865" s="99"/>
      <c r="O865" s="99"/>
      <c r="P865" s="98">
        <f t="shared" si="32"/>
        <v>8</v>
      </c>
      <c r="Q865" s="208" t="s">
        <v>1319</v>
      </c>
      <c r="R865" s="100" t="s">
        <v>24</v>
      </c>
      <c r="U865" s="1"/>
    </row>
    <row r="866" s="129" customFormat="1" customHeight="1" spans="1:21">
      <c r="A866" s="140">
        <f t="shared" si="31"/>
        <v>861</v>
      </c>
      <c r="B866" s="206" t="s">
        <v>1401</v>
      </c>
      <c r="C866" s="206" t="s">
        <v>248</v>
      </c>
      <c r="D866" s="206"/>
      <c r="E866" s="100"/>
      <c r="F866" s="99"/>
      <c r="G866" s="99"/>
      <c r="H866" s="142"/>
      <c r="I866" s="150"/>
      <c r="J866" s="207"/>
      <c r="K866" s="99"/>
      <c r="L866" s="206">
        <v>6</v>
      </c>
      <c r="M866" s="99"/>
      <c r="N866" s="99"/>
      <c r="O866" s="99"/>
      <c r="P866" s="98">
        <f t="shared" si="32"/>
        <v>6</v>
      </c>
      <c r="Q866" s="208" t="s">
        <v>1319</v>
      </c>
      <c r="R866" s="100" t="s">
        <v>24</v>
      </c>
      <c r="U866" s="1"/>
    </row>
    <row r="867" s="129" customFormat="1" customHeight="1" spans="1:21">
      <c r="A867" s="140">
        <f t="shared" si="31"/>
        <v>862</v>
      </c>
      <c r="B867" s="206" t="s">
        <v>1402</v>
      </c>
      <c r="C867" s="206" t="s">
        <v>131</v>
      </c>
      <c r="D867" s="206" t="s">
        <v>1403</v>
      </c>
      <c r="E867" s="100" t="s">
        <v>24</v>
      </c>
      <c r="F867" s="99"/>
      <c r="G867" s="99"/>
      <c r="H867" s="142"/>
      <c r="I867" s="150"/>
      <c r="J867" s="207"/>
      <c r="K867" s="99"/>
      <c r="L867" s="206">
        <v>3</v>
      </c>
      <c r="M867" s="99"/>
      <c r="N867" s="99"/>
      <c r="O867" s="99"/>
      <c r="P867" s="98">
        <f t="shared" si="32"/>
        <v>3</v>
      </c>
      <c r="Q867" s="208" t="s">
        <v>1319</v>
      </c>
      <c r="R867" s="100" t="s">
        <v>24</v>
      </c>
      <c r="U867" s="1"/>
    </row>
    <row r="868" s="129" customFormat="1" customHeight="1" spans="1:21">
      <c r="A868" s="140">
        <f t="shared" si="31"/>
        <v>863</v>
      </c>
      <c r="B868" s="206" t="s">
        <v>1404</v>
      </c>
      <c r="C868" s="206" t="s">
        <v>131</v>
      </c>
      <c r="D868" s="206"/>
      <c r="E868" s="100" t="s">
        <v>24</v>
      </c>
      <c r="F868" s="99"/>
      <c r="G868" s="99"/>
      <c r="H868" s="142"/>
      <c r="I868" s="150"/>
      <c r="J868" s="207"/>
      <c r="K868" s="99"/>
      <c r="L868" s="206">
        <v>8</v>
      </c>
      <c r="M868" s="99"/>
      <c r="N868" s="99"/>
      <c r="O868" s="99"/>
      <c r="P868" s="98">
        <f t="shared" si="32"/>
        <v>8</v>
      </c>
      <c r="Q868" s="99" t="s">
        <v>1405</v>
      </c>
      <c r="R868" s="100" t="s">
        <v>24</v>
      </c>
      <c r="U868" s="1"/>
    </row>
    <row r="869" s="129" customFormat="1" customHeight="1" spans="1:21">
      <c r="A869" s="140">
        <f t="shared" si="31"/>
        <v>864</v>
      </c>
      <c r="B869" s="206" t="s">
        <v>1406</v>
      </c>
      <c r="C869" s="206" t="s">
        <v>131</v>
      </c>
      <c r="D869" s="206"/>
      <c r="E869" s="100" t="s">
        <v>24</v>
      </c>
      <c r="F869" s="99"/>
      <c r="G869" s="99"/>
      <c r="H869" s="142"/>
      <c r="I869" s="150"/>
      <c r="J869" s="207"/>
      <c r="K869" s="99"/>
      <c r="L869" s="206">
        <v>5</v>
      </c>
      <c r="M869" s="99"/>
      <c r="N869" s="99"/>
      <c r="O869" s="99"/>
      <c r="P869" s="98">
        <f t="shared" si="32"/>
        <v>5</v>
      </c>
      <c r="Q869" s="99" t="s">
        <v>1405</v>
      </c>
      <c r="R869" s="100" t="s">
        <v>24</v>
      </c>
      <c r="U869" s="1"/>
    </row>
    <row r="870" s="129" customFormat="1" customHeight="1" spans="1:21">
      <c r="A870" s="140">
        <f t="shared" si="31"/>
        <v>865</v>
      </c>
      <c r="B870" s="206" t="s">
        <v>1407</v>
      </c>
      <c r="C870" s="206" t="s">
        <v>752</v>
      </c>
      <c r="D870" s="206"/>
      <c r="E870" s="100" t="s">
        <v>24</v>
      </c>
      <c r="F870" s="99"/>
      <c r="G870" s="99"/>
      <c r="H870" s="142"/>
      <c r="I870" s="150"/>
      <c r="J870" s="207"/>
      <c r="K870" s="99"/>
      <c r="L870" s="206">
        <v>5</v>
      </c>
      <c r="M870" s="99"/>
      <c r="N870" s="99"/>
      <c r="O870" s="99"/>
      <c r="P870" s="98">
        <f t="shared" si="32"/>
        <v>5</v>
      </c>
      <c r="Q870" s="99" t="s">
        <v>1405</v>
      </c>
      <c r="R870" s="100" t="s">
        <v>24</v>
      </c>
      <c r="U870" s="1"/>
    </row>
    <row r="871" s="129" customFormat="1" customHeight="1" spans="1:21">
      <c r="A871" s="140">
        <f t="shared" si="31"/>
        <v>866</v>
      </c>
      <c r="B871" s="206" t="s">
        <v>1408</v>
      </c>
      <c r="C871" s="206" t="s">
        <v>131</v>
      </c>
      <c r="D871" s="206"/>
      <c r="E871" s="100" t="s">
        <v>24</v>
      </c>
      <c r="F871" s="99"/>
      <c r="G871" s="99"/>
      <c r="H871" s="142"/>
      <c r="I871" s="150"/>
      <c r="J871" s="207"/>
      <c r="K871" s="99"/>
      <c r="L871" s="206">
        <v>5</v>
      </c>
      <c r="M871" s="99"/>
      <c r="N871" s="99"/>
      <c r="O871" s="99"/>
      <c r="P871" s="98">
        <f t="shared" si="32"/>
        <v>5</v>
      </c>
      <c r="Q871" s="99" t="s">
        <v>1405</v>
      </c>
      <c r="R871" s="100" t="s">
        <v>24</v>
      </c>
      <c r="U871" s="1"/>
    </row>
    <row r="872" s="129" customFormat="1" customHeight="1" spans="1:21">
      <c r="A872" s="140">
        <f t="shared" si="31"/>
        <v>867</v>
      </c>
      <c r="B872" s="206" t="s">
        <v>1409</v>
      </c>
      <c r="C872" s="206" t="s">
        <v>131</v>
      </c>
      <c r="D872" s="206"/>
      <c r="E872" s="100" t="s">
        <v>24</v>
      </c>
      <c r="F872" s="99"/>
      <c r="G872" s="99"/>
      <c r="H872" s="142"/>
      <c r="I872" s="150"/>
      <c r="J872" s="207"/>
      <c r="K872" s="99"/>
      <c r="L872" s="206">
        <v>5</v>
      </c>
      <c r="M872" s="99"/>
      <c r="N872" s="99"/>
      <c r="O872" s="99"/>
      <c r="P872" s="98">
        <f t="shared" si="32"/>
        <v>5</v>
      </c>
      <c r="Q872" s="99" t="s">
        <v>1405</v>
      </c>
      <c r="R872" s="100" t="s">
        <v>24</v>
      </c>
      <c r="U872" s="1"/>
    </row>
    <row r="873" s="129" customFormat="1" customHeight="1" spans="1:21">
      <c r="A873" s="140">
        <f t="shared" si="31"/>
        <v>868</v>
      </c>
      <c r="B873" s="206" t="s">
        <v>1410</v>
      </c>
      <c r="C873" s="206" t="s">
        <v>131</v>
      </c>
      <c r="D873" s="206"/>
      <c r="E873" s="100" t="s">
        <v>24</v>
      </c>
      <c r="F873" s="99"/>
      <c r="G873" s="99"/>
      <c r="H873" s="142"/>
      <c r="I873" s="150"/>
      <c r="J873" s="207"/>
      <c r="K873" s="99"/>
      <c r="L873" s="206">
        <v>1</v>
      </c>
      <c r="M873" s="99"/>
      <c r="N873" s="99"/>
      <c r="O873" s="99"/>
      <c r="P873" s="98">
        <f t="shared" si="32"/>
        <v>1</v>
      </c>
      <c r="Q873" s="99" t="s">
        <v>1405</v>
      </c>
      <c r="R873" s="100" t="s">
        <v>24</v>
      </c>
      <c r="U873" s="1"/>
    </row>
    <row r="874" s="129" customFormat="1" customHeight="1" spans="1:21">
      <c r="A874" s="140">
        <f t="shared" si="31"/>
        <v>869</v>
      </c>
      <c r="B874" s="206" t="s">
        <v>1411</v>
      </c>
      <c r="C874" s="206" t="s">
        <v>131</v>
      </c>
      <c r="D874" s="206"/>
      <c r="E874" s="100" t="s">
        <v>24</v>
      </c>
      <c r="F874" s="99"/>
      <c r="G874" s="99"/>
      <c r="H874" s="142"/>
      <c r="I874" s="150"/>
      <c r="J874" s="207"/>
      <c r="K874" s="99"/>
      <c r="L874" s="206">
        <v>5</v>
      </c>
      <c r="M874" s="99"/>
      <c r="N874" s="99"/>
      <c r="O874" s="99"/>
      <c r="P874" s="98">
        <f t="shared" si="32"/>
        <v>5</v>
      </c>
      <c r="Q874" s="99" t="s">
        <v>1405</v>
      </c>
      <c r="R874" s="100" t="s">
        <v>24</v>
      </c>
      <c r="U874" s="1"/>
    </row>
    <row r="875" s="129" customFormat="1" customHeight="1" spans="1:21">
      <c r="A875" s="140">
        <f t="shared" si="31"/>
        <v>870</v>
      </c>
      <c r="B875" s="206" t="s">
        <v>1412</v>
      </c>
      <c r="C875" s="206" t="s">
        <v>28</v>
      </c>
      <c r="D875" s="206"/>
      <c r="E875" s="100" t="s">
        <v>24</v>
      </c>
      <c r="F875" s="99"/>
      <c r="G875" s="99"/>
      <c r="H875" s="142"/>
      <c r="I875" s="150"/>
      <c r="J875" s="207"/>
      <c r="K875" s="99"/>
      <c r="L875" s="206">
        <v>5</v>
      </c>
      <c r="M875" s="99"/>
      <c r="N875" s="99"/>
      <c r="O875" s="99"/>
      <c r="P875" s="98">
        <f t="shared" si="32"/>
        <v>5</v>
      </c>
      <c r="Q875" s="99" t="s">
        <v>1405</v>
      </c>
      <c r="R875" s="100" t="s">
        <v>24</v>
      </c>
      <c r="U875" s="1"/>
    </row>
    <row r="876" s="129" customFormat="1" customHeight="1" spans="1:21">
      <c r="A876" s="140">
        <f t="shared" si="31"/>
        <v>871</v>
      </c>
      <c r="B876" s="206" t="s">
        <v>1413</v>
      </c>
      <c r="C876" s="206" t="s">
        <v>21</v>
      </c>
      <c r="D876" s="206"/>
      <c r="E876" s="100" t="s">
        <v>24</v>
      </c>
      <c r="F876" s="99"/>
      <c r="G876" s="99"/>
      <c r="H876" s="142"/>
      <c r="I876" s="150"/>
      <c r="J876" s="207"/>
      <c r="K876" s="99"/>
      <c r="L876" s="206">
        <v>8</v>
      </c>
      <c r="M876" s="99"/>
      <c r="N876" s="99"/>
      <c r="O876" s="99"/>
      <c r="P876" s="98">
        <f t="shared" si="32"/>
        <v>8</v>
      </c>
      <c r="Q876" s="99" t="s">
        <v>1405</v>
      </c>
      <c r="R876" s="100" t="s">
        <v>24</v>
      </c>
      <c r="U876" s="1"/>
    </row>
    <row r="877" s="129" customFormat="1" customHeight="1" spans="1:21">
      <c r="A877" s="140">
        <f t="shared" si="31"/>
        <v>872</v>
      </c>
      <c r="B877" s="206" t="s">
        <v>1414</v>
      </c>
      <c r="C877" s="206" t="s">
        <v>21</v>
      </c>
      <c r="D877" s="206"/>
      <c r="E877" s="100" t="s">
        <v>24</v>
      </c>
      <c r="F877" s="99"/>
      <c r="G877" s="99"/>
      <c r="H877" s="142"/>
      <c r="I877" s="150"/>
      <c r="J877" s="207"/>
      <c r="K877" s="99"/>
      <c r="L877" s="206">
        <v>8</v>
      </c>
      <c r="M877" s="99"/>
      <c r="N877" s="99"/>
      <c r="O877" s="99"/>
      <c r="P877" s="98">
        <f t="shared" si="32"/>
        <v>8</v>
      </c>
      <c r="Q877" s="99" t="s">
        <v>1405</v>
      </c>
      <c r="R877" s="100" t="s">
        <v>24</v>
      </c>
      <c r="U877" s="1"/>
    </row>
    <row r="878" s="129" customFormat="1" customHeight="1" spans="1:21">
      <c r="A878" s="140">
        <f t="shared" si="31"/>
        <v>873</v>
      </c>
      <c r="B878" s="206" t="s">
        <v>1415</v>
      </c>
      <c r="C878" s="206" t="s">
        <v>481</v>
      </c>
      <c r="D878" s="206"/>
      <c r="E878" s="100" t="s">
        <v>24</v>
      </c>
      <c r="F878" s="99"/>
      <c r="G878" s="99"/>
      <c r="H878" s="142"/>
      <c r="I878" s="150"/>
      <c r="J878" s="207"/>
      <c r="K878" s="99"/>
      <c r="L878" s="206">
        <v>3</v>
      </c>
      <c r="M878" s="99"/>
      <c r="N878" s="99"/>
      <c r="O878" s="99"/>
      <c r="P878" s="98">
        <f t="shared" si="32"/>
        <v>3</v>
      </c>
      <c r="Q878" s="99" t="s">
        <v>1405</v>
      </c>
      <c r="R878" s="100" t="s">
        <v>24</v>
      </c>
      <c r="U878" s="1"/>
    </row>
    <row r="879" s="129" customFormat="1" customHeight="1" spans="1:21">
      <c r="A879" s="140">
        <f t="shared" si="31"/>
        <v>874</v>
      </c>
      <c r="B879" s="206" t="s">
        <v>1416</v>
      </c>
      <c r="C879" s="206" t="s">
        <v>131</v>
      </c>
      <c r="D879" s="206"/>
      <c r="E879" s="100" t="s">
        <v>24</v>
      </c>
      <c r="F879" s="99"/>
      <c r="G879" s="99"/>
      <c r="H879" s="142"/>
      <c r="I879" s="150"/>
      <c r="J879" s="207"/>
      <c r="K879" s="99"/>
      <c r="L879" s="206">
        <v>3</v>
      </c>
      <c r="M879" s="99"/>
      <c r="N879" s="99"/>
      <c r="O879" s="99"/>
      <c r="P879" s="98">
        <f t="shared" si="32"/>
        <v>3</v>
      </c>
      <c r="Q879" s="99" t="s">
        <v>1405</v>
      </c>
      <c r="R879" s="100" t="s">
        <v>24</v>
      </c>
      <c r="U879" s="1"/>
    </row>
    <row r="880" s="129" customFormat="1" customHeight="1" spans="1:21">
      <c r="A880" s="140">
        <f t="shared" si="31"/>
        <v>875</v>
      </c>
      <c r="B880" s="206" t="s">
        <v>1417</v>
      </c>
      <c r="C880" s="206" t="s">
        <v>131</v>
      </c>
      <c r="D880" s="206"/>
      <c r="E880" s="100" t="s">
        <v>24</v>
      </c>
      <c r="F880" s="99"/>
      <c r="G880" s="99"/>
      <c r="H880" s="142"/>
      <c r="I880" s="150"/>
      <c r="J880" s="207"/>
      <c r="K880" s="99"/>
      <c r="L880" s="206">
        <v>3</v>
      </c>
      <c r="M880" s="99"/>
      <c r="N880" s="99"/>
      <c r="O880" s="99"/>
      <c r="P880" s="98">
        <f t="shared" si="32"/>
        <v>3</v>
      </c>
      <c r="Q880" s="99" t="s">
        <v>1405</v>
      </c>
      <c r="R880" s="100" t="s">
        <v>24</v>
      </c>
      <c r="U880" s="1"/>
    </row>
    <row r="881" s="129" customFormat="1" customHeight="1" spans="1:21">
      <c r="A881" s="140">
        <f t="shared" si="31"/>
        <v>876</v>
      </c>
      <c r="B881" s="206" t="s">
        <v>1418</v>
      </c>
      <c r="C881" s="206" t="s">
        <v>21</v>
      </c>
      <c r="D881" s="206"/>
      <c r="E881" s="100" t="s">
        <v>24</v>
      </c>
      <c r="F881" s="99"/>
      <c r="G881" s="99"/>
      <c r="H881" s="142"/>
      <c r="I881" s="150"/>
      <c r="J881" s="207"/>
      <c r="K881" s="99"/>
      <c r="L881" s="206">
        <v>3</v>
      </c>
      <c r="M881" s="99"/>
      <c r="N881" s="99"/>
      <c r="O881" s="99"/>
      <c r="P881" s="98">
        <f t="shared" si="32"/>
        <v>3</v>
      </c>
      <c r="Q881" s="99" t="s">
        <v>1405</v>
      </c>
      <c r="R881" s="100" t="s">
        <v>24</v>
      </c>
      <c r="U881" s="1"/>
    </row>
    <row r="882" s="129" customFormat="1" customHeight="1" spans="1:21">
      <c r="A882" s="140">
        <f t="shared" si="31"/>
        <v>877</v>
      </c>
      <c r="B882" s="206" t="s">
        <v>1419</v>
      </c>
      <c r="C882" s="206" t="s">
        <v>21</v>
      </c>
      <c r="D882" s="206"/>
      <c r="E882" s="100" t="s">
        <v>24</v>
      </c>
      <c r="F882" s="99"/>
      <c r="G882" s="99"/>
      <c r="H882" s="142"/>
      <c r="I882" s="150"/>
      <c r="J882" s="207"/>
      <c r="K882" s="99"/>
      <c r="L882" s="206">
        <v>1</v>
      </c>
      <c r="M882" s="99"/>
      <c r="N882" s="99"/>
      <c r="O882" s="99"/>
      <c r="P882" s="98">
        <f t="shared" si="32"/>
        <v>1</v>
      </c>
      <c r="Q882" s="99" t="s">
        <v>1405</v>
      </c>
      <c r="R882" s="100" t="s">
        <v>24</v>
      </c>
      <c r="U882" s="1"/>
    </row>
    <row r="883" s="129" customFormat="1" customHeight="1" spans="1:21">
      <c r="A883" s="140">
        <f t="shared" si="31"/>
        <v>878</v>
      </c>
      <c r="B883" s="206" t="s">
        <v>1420</v>
      </c>
      <c r="C883" s="206" t="s">
        <v>21</v>
      </c>
      <c r="D883" s="206"/>
      <c r="E883" s="100" t="s">
        <v>24</v>
      </c>
      <c r="F883" s="99"/>
      <c r="G883" s="99"/>
      <c r="H883" s="142"/>
      <c r="I883" s="150"/>
      <c r="J883" s="207"/>
      <c r="K883" s="99"/>
      <c r="L883" s="206">
        <v>8</v>
      </c>
      <c r="M883" s="99"/>
      <c r="N883" s="99"/>
      <c r="O883" s="99"/>
      <c r="P883" s="98">
        <f t="shared" si="32"/>
        <v>8</v>
      </c>
      <c r="Q883" s="99" t="s">
        <v>1405</v>
      </c>
      <c r="R883" s="100" t="s">
        <v>24</v>
      </c>
      <c r="U883" s="1"/>
    </row>
    <row r="884" s="129" customFormat="1" customHeight="1" spans="1:21">
      <c r="A884" s="140">
        <f t="shared" si="31"/>
        <v>879</v>
      </c>
      <c r="B884" s="206" t="s">
        <v>1421</v>
      </c>
      <c r="C884" s="206" t="s">
        <v>21</v>
      </c>
      <c r="D884" s="206"/>
      <c r="E884" s="100" t="s">
        <v>24</v>
      </c>
      <c r="F884" s="99"/>
      <c r="G884" s="99"/>
      <c r="H884" s="142"/>
      <c r="I884" s="150"/>
      <c r="J884" s="207"/>
      <c r="K884" s="99"/>
      <c r="L884" s="206">
        <v>1</v>
      </c>
      <c r="M884" s="99"/>
      <c r="N884" s="99"/>
      <c r="O884" s="99"/>
      <c r="P884" s="98">
        <f t="shared" si="32"/>
        <v>1</v>
      </c>
      <c r="Q884" s="99" t="s">
        <v>1405</v>
      </c>
      <c r="R884" s="100" t="s">
        <v>24</v>
      </c>
      <c r="U884" s="1"/>
    </row>
    <row r="885" s="129" customFormat="1" customHeight="1" spans="1:21">
      <c r="A885" s="140">
        <f t="shared" si="31"/>
        <v>880</v>
      </c>
      <c r="B885" s="206" t="s">
        <v>1422</v>
      </c>
      <c r="C885" s="206" t="s">
        <v>21</v>
      </c>
      <c r="D885" s="206"/>
      <c r="E885" s="100" t="s">
        <v>24</v>
      </c>
      <c r="F885" s="99"/>
      <c r="G885" s="99"/>
      <c r="H885" s="142"/>
      <c r="I885" s="211">
        <v>4</v>
      </c>
      <c r="J885" s="207"/>
      <c r="K885" s="99"/>
      <c r="L885" s="206">
        <v>1</v>
      </c>
      <c r="M885" s="99"/>
      <c r="N885" s="99"/>
      <c r="O885" s="99"/>
      <c r="P885" s="98">
        <f t="shared" si="32"/>
        <v>5</v>
      </c>
      <c r="Q885" s="99" t="s">
        <v>1405</v>
      </c>
      <c r="R885" s="100" t="s">
        <v>24</v>
      </c>
      <c r="U885" s="1"/>
    </row>
    <row r="886" s="129" customFormat="1" customHeight="1" spans="1:21">
      <c r="A886" s="140">
        <f t="shared" si="31"/>
        <v>881</v>
      </c>
      <c r="B886" s="206" t="s">
        <v>1423</v>
      </c>
      <c r="C886" s="206" t="s">
        <v>21</v>
      </c>
      <c r="D886" s="206"/>
      <c r="E886" s="100" t="s">
        <v>24</v>
      </c>
      <c r="F886" s="99"/>
      <c r="G886" s="99"/>
      <c r="H886" s="142"/>
      <c r="I886" s="150"/>
      <c r="J886" s="207"/>
      <c r="K886" s="99"/>
      <c r="L886" s="206">
        <v>5</v>
      </c>
      <c r="M886" s="99"/>
      <c r="N886" s="99"/>
      <c r="O886" s="99"/>
      <c r="P886" s="98">
        <f t="shared" si="32"/>
        <v>5</v>
      </c>
      <c r="Q886" s="99" t="s">
        <v>1405</v>
      </c>
      <c r="R886" s="100" t="s">
        <v>24</v>
      </c>
      <c r="U886" s="1"/>
    </row>
    <row r="887" s="129" customFormat="1" customHeight="1" spans="1:21">
      <c r="A887" s="140">
        <f t="shared" si="31"/>
        <v>882</v>
      </c>
      <c r="B887" s="206" t="s">
        <v>1424</v>
      </c>
      <c r="C887" s="206" t="s">
        <v>21</v>
      </c>
      <c r="D887" s="206"/>
      <c r="E887" s="100" t="s">
        <v>24</v>
      </c>
      <c r="F887" s="99"/>
      <c r="G887" s="99"/>
      <c r="H887" s="142"/>
      <c r="I887" s="150"/>
      <c r="J887" s="207"/>
      <c r="K887" s="99"/>
      <c r="L887" s="206">
        <v>5</v>
      </c>
      <c r="M887" s="99"/>
      <c r="N887" s="99"/>
      <c r="O887" s="99"/>
      <c r="P887" s="98">
        <f t="shared" si="32"/>
        <v>5</v>
      </c>
      <c r="Q887" s="99" t="s">
        <v>1405</v>
      </c>
      <c r="R887" s="100" t="s">
        <v>24</v>
      </c>
      <c r="U887" s="1"/>
    </row>
    <row r="888" s="129" customFormat="1" customHeight="1" spans="1:21">
      <c r="A888" s="140">
        <f t="shared" si="31"/>
        <v>883</v>
      </c>
      <c r="B888" s="206" t="s">
        <v>1425</v>
      </c>
      <c r="C888" s="206" t="s">
        <v>21</v>
      </c>
      <c r="D888" s="206"/>
      <c r="E888" s="100" t="s">
        <v>24</v>
      </c>
      <c r="F888" s="99"/>
      <c r="G888" s="99"/>
      <c r="H888" s="142"/>
      <c r="I888" s="150"/>
      <c r="J888" s="207"/>
      <c r="K888" s="99"/>
      <c r="L888" s="206">
        <v>20</v>
      </c>
      <c r="M888" s="99"/>
      <c r="N888" s="99"/>
      <c r="O888" s="99"/>
      <c r="P888" s="98">
        <f t="shared" si="32"/>
        <v>20</v>
      </c>
      <c r="Q888" s="99" t="s">
        <v>1405</v>
      </c>
      <c r="R888" s="100" t="s">
        <v>24</v>
      </c>
      <c r="U888" s="1"/>
    </row>
    <row r="889" s="129" customFormat="1" customHeight="1" spans="1:21">
      <c r="A889" s="140">
        <f t="shared" si="31"/>
        <v>884</v>
      </c>
      <c r="B889" s="206" t="s">
        <v>1426</v>
      </c>
      <c r="C889" s="206" t="s">
        <v>21</v>
      </c>
      <c r="D889" s="206"/>
      <c r="E889" s="100" t="s">
        <v>24</v>
      </c>
      <c r="F889" s="99"/>
      <c r="G889" s="99"/>
      <c r="H889" s="142"/>
      <c r="I889" s="150"/>
      <c r="J889" s="207"/>
      <c r="K889" s="99"/>
      <c r="L889" s="206">
        <v>5</v>
      </c>
      <c r="M889" s="99"/>
      <c r="N889" s="99"/>
      <c r="O889" s="99"/>
      <c r="P889" s="98">
        <f t="shared" si="32"/>
        <v>5</v>
      </c>
      <c r="Q889" s="99" t="s">
        <v>1405</v>
      </c>
      <c r="R889" s="100" t="s">
        <v>24</v>
      </c>
      <c r="U889" s="1"/>
    </row>
    <row r="890" s="129" customFormat="1" customHeight="1" spans="1:21">
      <c r="A890" s="140">
        <f t="shared" si="31"/>
        <v>885</v>
      </c>
      <c r="B890" s="206" t="s">
        <v>1427</v>
      </c>
      <c r="C890" s="206" t="s">
        <v>21</v>
      </c>
      <c r="D890" s="206"/>
      <c r="E890" s="100" t="s">
        <v>24</v>
      </c>
      <c r="F890" s="99"/>
      <c r="G890" s="99"/>
      <c r="H890" s="142"/>
      <c r="I890" s="150"/>
      <c r="J890" s="207"/>
      <c r="K890" s="99"/>
      <c r="L890" s="206">
        <v>20</v>
      </c>
      <c r="M890" s="99"/>
      <c r="N890" s="99"/>
      <c r="O890" s="99"/>
      <c r="P890" s="98">
        <f t="shared" si="32"/>
        <v>20</v>
      </c>
      <c r="Q890" s="99" t="s">
        <v>1405</v>
      </c>
      <c r="R890" s="100" t="s">
        <v>24</v>
      </c>
      <c r="U890" s="1"/>
    </row>
    <row r="891" s="129" customFormat="1" customHeight="1" spans="1:21">
      <c r="A891" s="140">
        <f t="shared" si="31"/>
        <v>886</v>
      </c>
      <c r="B891" s="206" t="s">
        <v>1428</v>
      </c>
      <c r="C891" s="206" t="s">
        <v>21</v>
      </c>
      <c r="D891" s="206"/>
      <c r="E891" s="100" t="s">
        <v>24</v>
      </c>
      <c r="F891" s="99"/>
      <c r="G891" s="99"/>
      <c r="H891" s="142"/>
      <c r="I891" s="150"/>
      <c r="J891" s="207"/>
      <c r="K891" s="99"/>
      <c r="L891" s="206">
        <v>3</v>
      </c>
      <c r="M891" s="99"/>
      <c r="N891" s="99"/>
      <c r="O891" s="99"/>
      <c r="P891" s="98">
        <f t="shared" si="32"/>
        <v>3</v>
      </c>
      <c r="Q891" s="99" t="s">
        <v>1405</v>
      </c>
      <c r="R891" s="100" t="s">
        <v>24</v>
      </c>
      <c r="U891" s="1"/>
    </row>
    <row r="892" s="129" customFormat="1" customHeight="1" spans="1:21">
      <c r="A892" s="140">
        <f t="shared" si="31"/>
        <v>887</v>
      </c>
      <c r="B892" s="206" t="s">
        <v>1429</v>
      </c>
      <c r="C892" s="206" t="s">
        <v>930</v>
      </c>
      <c r="D892" s="206"/>
      <c r="E892" s="100" t="s">
        <v>24</v>
      </c>
      <c r="F892" s="99"/>
      <c r="G892" s="99"/>
      <c r="H892" s="142"/>
      <c r="I892" s="150"/>
      <c r="J892" s="207"/>
      <c r="K892" s="99"/>
      <c r="L892" s="206">
        <v>20</v>
      </c>
      <c r="M892" s="99"/>
      <c r="N892" s="99"/>
      <c r="O892" s="99"/>
      <c r="P892" s="98">
        <f t="shared" si="32"/>
        <v>20</v>
      </c>
      <c r="Q892" s="99" t="s">
        <v>1405</v>
      </c>
      <c r="R892" s="100" t="s">
        <v>24</v>
      </c>
      <c r="U892" s="1"/>
    </row>
    <row r="893" s="129" customFormat="1" customHeight="1" spans="1:21">
      <c r="A893" s="140">
        <f t="shared" si="31"/>
        <v>888</v>
      </c>
      <c r="B893" s="206" t="s">
        <v>1430</v>
      </c>
      <c r="C893" s="206" t="s">
        <v>21</v>
      </c>
      <c r="D893" s="206"/>
      <c r="E893" s="100" t="s">
        <v>24</v>
      </c>
      <c r="F893" s="99"/>
      <c r="G893" s="99"/>
      <c r="H893" s="142"/>
      <c r="I893" s="150"/>
      <c r="J893" s="207"/>
      <c r="K893" s="99"/>
      <c r="L893" s="206">
        <v>8</v>
      </c>
      <c r="M893" s="99"/>
      <c r="N893" s="99"/>
      <c r="O893" s="99"/>
      <c r="P893" s="98">
        <f t="shared" si="32"/>
        <v>8</v>
      </c>
      <c r="Q893" s="99" t="s">
        <v>1405</v>
      </c>
      <c r="R893" s="100" t="s">
        <v>24</v>
      </c>
      <c r="U893" s="1"/>
    </row>
    <row r="894" s="129" customFormat="1" customHeight="1" spans="1:21">
      <c r="A894" s="140">
        <f t="shared" si="31"/>
        <v>889</v>
      </c>
      <c r="B894" s="206" t="s">
        <v>1431</v>
      </c>
      <c r="C894" s="206" t="s">
        <v>21</v>
      </c>
      <c r="D894" s="206"/>
      <c r="E894" s="100" t="s">
        <v>24</v>
      </c>
      <c r="F894" s="99"/>
      <c r="G894" s="99"/>
      <c r="H894" s="142"/>
      <c r="I894" s="150"/>
      <c r="J894" s="207"/>
      <c r="K894" s="99"/>
      <c r="L894" s="206">
        <v>4</v>
      </c>
      <c r="M894" s="99"/>
      <c r="N894" s="99"/>
      <c r="O894" s="99"/>
      <c r="P894" s="98">
        <f t="shared" si="32"/>
        <v>4</v>
      </c>
      <c r="Q894" s="99" t="s">
        <v>1405</v>
      </c>
      <c r="R894" s="100" t="s">
        <v>24</v>
      </c>
      <c r="U894" s="1"/>
    </row>
    <row r="895" s="132" customFormat="1" customHeight="1" spans="1:21">
      <c r="A895" s="140">
        <f t="shared" si="31"/>
        <v>890</v>
      </c>
      <c r="B895" s="212" t="s">
        <v>1432</v>
      </c>
      <c r="C895" s="212" t="s">
        <v>1433</v>
      </c>
      <c r="D895" s="212"/>
      <c r="E895" s="213"/>
      <c r="F895" s="214">
        <v>5</v>
      </c>
      <c r="G895" s="214"/>
      <c r="H895" s="215"/>
      <c r="I895" s="216"/>
      <c r="J895" s="216"/>
      <c r="K895" s="216"/>
      <c r="L895" s="216"/>
      <c r="M895" s="216"/>
      <c r="N895" s="216"/>
      <c r="O895" s="216"/>
      <c r="P895" s="98">
        <f t="shared" si="32"/>
        <v>5</v>
      </c>
      <c r="Q895" s="216" t="s">
        <v>1434</v>
      </c>
      <c r="R895" s="213"/>
      <c r="U895" s="195"/>
    </row>
    <row r="896" s="132" customFormat="1" customHeight="1" spans="1:21">
      <c r="A896" s="140">
        <f t="shared" si="31"/>
        <v>891</v>
      </c>
      <c r="B896" s="217" t="s">
        <v>1435</v>
      </c>
      <c r="C896" s="212" t="s">
        <v>172</v>
      </c>
      <c r="D896" s="218" t="s">
        <v>1436</v>
      </c>
      <c r="E896" s="213"/>
      <c r="F896" s="212">
        <v>1</v>
      </c>
      <c r="G896" s="218"/>
      <c r="H896" s="215"/>
      <c r="I896" s="216"/>
      <c r="J896" s="216"/>
      <c r="K896" s="216"/>
      <c r="L896" s="216"/>
      <c r="M896" s="216"/>
      <c r="N896" s="216"/>
      <c r="O896" s="216"/>
      <c r="P896" s="98">
        <f t="shared" si="32"/>
        <v>1</v>
      </c>
      <c r="Q896" s="216" t="s">
        <v>1434</v>
      </c>
      <c r="R896" s="213"/>
      <c r="U896" s="195"/>
    </row>
    <row r="897" s="133" customFormat="1" customHeight="1" spans="1:21">
      <c r="A897" s="140">
        <f t="shared" si="31"/>
        <v>892</v>
      </c>
      <c r="B897" s="212" t="s">
        <v>1437</v>
      </c>
      <c r="C897" s="212" t="s">
        <v>131</v>
      </c>
      <c r="D897" s="218"/>
      <c r="E897" s="219"/>
      <c r="F897" s="212">
        <v>5</v>
      </c>
      <c r="G897" s="220"/>
      <c r="H897" s="215"/>
      <c r="I897" s="221"/>
      <c r="J897" s="221"/>
      <c r="K897" s="221"/>
      <c r="L897" s="221"/>
      <c r="M897" s="221"/>
      <c r="N897" s="221"/>
      <c r="O897" s="221"/>
      <c r="P897" s="98">
        <f t="shared" si="32"/>
        <v>5</v>
      </c>
      <c r="Q897" s="216" t="s">
        <v>1434</v>
      </c>
      <c r="R897" s="219"/>
      <c r="U897" s="195"/>
    </row>
    <row r="898" s="3" customFormat="1" customHeight="1" spans="1:21">
      <c r="A898" s="140">
        <f t="shared" si="31"/>
        <v>893</v>
      </c>
      <c r="B898" s="20" t="s">
        <v>1438</v>
      </c>
      <c r="C898" s="20" t="s">
        <v>398</v>
      </c>
      <c r="D898" s="222" t="s">
        <v>1439</v>
      </c>
      <c r="E898" s="223"/>
      <c r="F898" s="20">
        <v>1</v>
      </c>
      <c r="G898" s="17"/>
      <c r="H898" s="224"/>
      <c r="I898" s="222"/>
      <c r="J898" s="225"/>
      <c r="K898" s="222"/>
      <c r="L898" s="222"/>
      <c r="M898" s="222"/>
      <c r="N898" s="222"/>
      <c r="O898" s="222"/>
      <c r="P898" s="98">
        <f t="shared" si="32"/>
        <v>1</v>
      </c>
      <c r="Q898" s="225" t="s">
        <v>1434</v>
      </c>
      <c r="R898" s="223"/>
      <c r="U898" s="183"/>
    </row>
    <row r="899" s="133" customFormat="1" customHeight="1" spans="1:21">
      <c r="A899" s="140">
        <f t="shared" si="31"/>
        <v>894</v>
      </c>
      <c r="B899" s="212" t="s">
        <v>1440</v>
      </c>
      <c r="C899" s="212" t="s">
        <v>21</v>
      </c>
      <c r="D899" s="221" t="s">
        <v>1441</v>
      </c>
      <c r="E899" s="219"/>
      <c r="F899" s="212">
        <v>2</v>
      </c>
      <c r="G899" s="220"/>
      <c r="H899" s="215"/>
      <c r="I899" s="221"/>
      <c r="J899" s="216"/>
      <c r="K899" s="221"/>
      <c r="L899" s="221"/>
      <c r="M899" s="221"/>
      <c r="N899" s="221"/>
      <c r="O899" s="221"/>
      <c r="P899" s="98">
        <f t="shared" si="32"/>
        <v>2</v>
      </c>
      <c r="Q899" s="216" t="s">
        <v>1434</v>
      </c>
      <c r="R899" s="219"/>
      <c r="U899" s="195"/>
    </row>
    <row r="900" s="133" customFormat="1" customHeight="1" spans="1:21">
      <c r="A900" s="140">
        <f t="shared" si="31"/>
        <v>895</v>
      </c>
      <c r="B900" s="212" t="s">
        <v>1442</v>
      </c>
      <c r="C900" s="212" t="s">
        <v>21</v>
      </c>
      <c r="D900" s="212" t="s">
        <v>1443</v>
      </c>
      <c r="E900" s="219"/>
      <c r="F900" s="212">
        <v>300</v>
      </c>
      <c r="G900" s="220"/>
      <c r="H900" s="215"/>
      <c r="I900" s="221"/>
      <c r="J900" s="216"/>
      <c r="K900" s="221"/>
      <c r="L900" s="221"/>
      <c r="M900" s="221"/>
      <c r="N900" s="221"/>
      <c r="O900" s="221"/>
      <c r="P900" s="98">
        <f t="shared" si="32"/>
        <v>300</v>
      </c>
      <c r="Q900" s="216" t="s">
        <v>1434</v>
      </c>
      <c r="R900" s="219"/>
      <c r="U900" s="195"/>
    </row>
    <row r="901" s="133" customFormat="1" customHeight="1" spans="1:21">
      <c r="A901" s="140">
        <f t="shared" ref="A901:A964" si="33">ROW()-5</f>
        <v>896</v>
      </c>
      <c r="B901" s="212" t="s">
        <v>1444</v>
      </c>
      <c r="C901" s="212" t="s">
        <v>900</v>
      </c>
      <c r="D901" s="212"/>
      <c r="E901" s="219"/>
      <c r="F901" s="212">
        <v>400</v>
      </c>
      <c r="G901" s="220"/>
      <c r="H901" s="215"/>
      <c r="I901" s="221"/>
      <c r="J901" s="216"/>
      <c r="K901" s="221"/>
      <c r="L901" s="221"/>
      <c r="M901" s="221"/>
      <c r="N901" s="221"/>
      <c r="O901" s="221"/>
      <c r="P901" s="98">
        <f t="shared" ref="P901:P906" si="34">SUM(F901:O901)</f>
        <v>400</v>
      </c>
      <c r="Q901" s="216" t="s">
        <v>1434</v>
      </c>
      <c r="R901" s="219"/>
      <c r="U901" s="195"/>
    </row>
    <row r="902" s="133" customFormat="1" customHeight="1" spans="1:21">
      <c r="A902" s="140">
        <f t="shared" si="33"/>
        <v>897</v>
      </c>
      <c r="B902" s="212" t="s">
        <v>1445</v>
      </c>
      <c r="C902" s="212" t="s">
        <v>21</v>
      </c>
      <c r="D902" s="212"/>
      <c r="E902" s="219"/>
      <c r="F902" s="212">
        <v>5</v>
      </c>
      <c r="G902" s="220"/>
      <c r="H902" s="215"/>
      <c r="I902" s="221"/>
      <c r="J902" s="216"/>
      <c r="K902" s="221"/>
      <c r="L902" s="221"/>
      <c r="M902" s="221"/>
      <c r="N902" s="221"/>
      <c r="O902" s="221"/>
      <c r="P902" s="98">
        <f t="shared" si="34"/>
        <v>5</v>
      </c>
      <c r="Q902" s="216" t="s">
        <v>1434</v>
      </c>
      <c r="R902" s="219"/>
      <c r="U902" s="195"/>
    </row>
    <row r="903" s="133" customFormat="1" customHeight="1" spans="1:21">
      <c r="A903" s="140">
        <f t="shared" si="33"/>
        <v>898</v>
      </c>
      <c r="B903" s="212" t="s">
        <v>1446</v>
      </c>
      <c r="C903" s="212" t="s">
        <v>21</v>
      </c>
      <c r="D903" s="212"/>
      <c r="E903" s="219"/>
      <c r="F903" s="212">
        <v>2</v>
      </c>
      <c r="G903" s="220"/>
      <c r="H903" s="215"/>
      <c r="I903" s="221"/>
      <c r="J903" s="216"/>
      <c r="K903" s="221"/>
      <c r="L903" s="221"/>
      <c r="M903" s="221"/>
      <c r="N903" s="221"/>
      <c r="O903" s="221"/>
      <c r="P903" s="98">
        <f t="shared" si="34"/>
        <v>2</v>
      </c>
      <c r="Q903" s="216" t="s">
        <v>1434</v>
      </c>
      <c r="R903" s="219"/>
      <c r="U903" s="195"/>
    </row>
    <row r="904" s="133" customFormat="1" customHeight="1" spans="1:21">
      <c r="A904" s="140">
        <f t="shared" si="33"/>
        <v>899</v>
      </c>
      <c r="B904" s="212" t="s">
        <v>1447</v>
      </c>
      <c r="C904" s="212" t="s">
        <v>568</v>
      </c>
      <c r="D904" s="212" t="s">
        <v>1448</v>
      </c>
      <c r="E904" s="219"/>
      <c r="F904" s="212">
        <v>300</v>
      </c>
      <c r="G904" s="220"/>
      <c r="H904" s="215"/>
      <c r="I904" s="221"/>
      <c r="J904" s="216"/>
      <c r="K904" s="221"/>
      <c r="L904" s="221"/>
      <c r="M904" s="221"/>
      <c r="N904" s="221"/>
      <c r="O904" s="221"/>
      <c r="P904" s="98">
        <f t="shared" si="34"/>
        <v>300</v>
      </c>
      <c r="Q904" s="216" t="s">
        <v>1434</v>
      </c>
      <c r="R904" s="219"/>
      <c r="U904" s="195"/>
    </row>
    <row r="905" s="133" customFormat="1" customHeight="1" spans="1:21">
      <c r="A905" s="140">
        <f t="shared" si="33"/>
        <v>900</v>
      </c>
      <c r="B905" s="212" t="s">
        <v>1449</v>
      </c>
      <c r="C905" s="212" t="s">
        <v>21</v>
      </c>
      <c r="D905" s="212"/>
      <c r="E905" s="219"/>
      <c r="F905" s="212">
        <v>2</v>
      </c>
      <c r="G905" s="220"/>
      <c r="H905" s="215"/>
      <c r="I905" s="221"/>
      <c r="J905" s="216"/>
      <c r="K905" s="221"/>
      <c r="L905" s="221"/>
      <c r="M905" s="221"/>
      <c r="N905" s="221"/>
      <c r="O905" s="221"/>
      <c r="P905" s="98">
        <f t="shared" si="34"/>
        <v>2</v>
      </c>
      <c r="Q905" s="216" t="s">
        <v>1434</v>
      </c>
      <c r="R905" s="219"/>
      <c r="U905" s="195"/>
    </row>
    <row r="906" s="133" customFormat="1" customHeight="1" spans="1:21">
      <c r="A906" s="140">
        <f t="shared" si="33"/>
        <v>901</v>
      </c>
      <c r="B906" s="212" t="s">
        <v>1450</v>
      </c>
      <c r="C906" s="212" t="s">
        <v>21</v>
      </c>
      <c r="D906" s="212" t="s">
        <v>1451</v>
      </c>
      <c r="E906" s="219"/>
      <c r="F906" s="212">
        <v>300</v>
      </c>
      <c r="G906" s="220"/>
      <c r="H906" s="215"/>
      <c r="I906" s="221"/>
      <c r="J906" s="216"/>
      <c r="K906" s="221"/>
      <c r="L906" s="221"/>
      <c r="M906" s="221"/>
      <c r="N906" s="221"/>
      <c r="O906" s="221"/>
      <c r="P906" s="98">
        <f t="shared" si="34"/>
        <v>300</v>
      </c>
      <c r="Q906" s="216" t="s">
        <v>1434</v>
      </c>
      <c r="R906" s="219"/>
      <c r="U906" s="195"/>
    </row>
    <row r="907" s="133" customFormat="1" customHeight="1" spans="1:21">
      <c r="A907" s="140">
        <f t="shared" si="33"/>
        <v>902</v>
      </c>
      <c r="B907" s="212" t="s">
        <v>1452</v>
      </c>
      <c r="C907" s="212" t="s">
        <v>21</v>
      </c>
      <c r="D907" s="212" t="s">
        <v>648</v>
      </c>
      <c r="E907" s="219"/>
      <c r="F907" s="212">
        <v>150</v>
      </c>
      <c r="G907" s="220"/>
      <c r="H907" s="215"/>
      <c r="I907" s="221"/>
      <c r="J907" s="216"/>
      <c r="K907" s="221"/>
      <c r="L907" s="221"/>
      <c r="M907" s="221"/>
      <c r="N907" s="221"/>
      <c r="O907" s="221"/>
      <c r="P907" s="98">
        <v>80</v>
      </c>
      <c r="Q907" s="216" t="s">
        <v>1434</v>
      </c>
      <c r="R907" s="219"/>
      <c r="S907" s="133"/>
      <c r="U907" s="195"/>
    </row>
    <row r="908" s="133" customFormat="1" customHeight="1" spans="1:21">
      <c r="A908" s="140">
        <f t="shared" si="33"/>
        <v>903</v>
      </c>
      <c r="B908" s="212" t="s">
        <v>910</v>
      </c>
      <c r="C908" s="212" t="s">
        <v>21</v>
      </c>
      <c r="D908" s="212"/>
      <c r="E908" s="219"/>
      <c r="F908" s="212">
        <v>18</v>
      </c>
      <c r="G908" s="220"/>
      <c r="H908" s="215"/>
      <c r="I908" s="221"/>
      <c r="J908" s="216"/>
      <c r="K908" s="221"/>
      <c r="L908" s="221"/>
      <c r="M908" s="221"/>
      <c r="N908" s="221"/>
      <c r="O908" s="221"/>
      <c r="P908" s="98">
        <f t="shared" ref="P908:P943" si="35">SUM(F908:O908)</f>
        <v>18</v>
      </c>
      <c r="Q908" s="216" t="s">
        <v>1434</v>
      </c>
      <c r="R908" s="219"/>
      <c r="U908" s="195"/>
    </row>
    <row r="909" s="3" customFormat="1" customHeight="1" spans="1:21">
      <c r="A909" s="140">
        <f t="shared" si="33"/>
        <v>904</v>
      </c>
      <c r="B909" s="20" t="s">
        <v>1453</v>
      </c>
      <c r="C909" s="20" t="s">
        <v>997</v>
      </c>
      <c r="D909" s="20" t="s">
        <v>146</v>
      </c>
      <c r="E909" s="223"/>
      <c r="F909" s="20">
        <v>1</v>
      </c>
      <c r="G909" s="17"/>
      <c r="H909" s="224"/>
      <c r="I909" s="222"/>
      <c r="J909" s="225"/>
      <c r="K909" s="222"/>
      <c r="L909" s="222"/>
      <c r="M909" s="222"/>
      <c r="N909" s="222"/>
      <c r="O909" s="222"/>
      <c r="P909" s="98">
        <f t="shared" si="35"/>
        <v>1</v>
      </c>
      <c r="Q909" s="225" t="s">
        <v>1434</v>
      </c>
      <c r="R909" s="223"/>
      <c r="U909" s="183"/>
    </row>
    <row r="910" s="3" customFormat="1" customHeight="1" spans="1:21">
      <c r="A910" s="140">
        <f t="shared" si="33"/>
        <v>905</v>
      </c>
      <c r="B910" s="20" t="s">
        <v>1454</v>
      </c>
      <c r="C910" s="20" t="s">
        <v>21</v>
      </c>
      <c r="D910" s="20" t="s">
        <v>146</v>
      </c>
      <c r="E910" s="223"/>
      <c r="F910" s="20">
        <v>2</v>
      </c>
      <c r="G910" s="17"/>
      <c r="H910" s="224"/>
      <c r="I910" s="222"/>
      <c r="J910" s="225"/>
      <c r="K910" s="222"/>
      <c r="L910" s="222"/>
      <c r="M910" s="222"/>
      <c r="N910" s="222"/>
      <c r="O910" s="222"/>
      <c r="P910" s="98">
        <f t="shared" si="35"/>
        <v>2</v>
      </c>
      <c r="Q910" s="225" t="s">
        <v>1434</v>
      </c>
      <c r="R910" s="223"/>
      <c r="S910" s="3"/>
      <c r="U910" s="183"/>
    </row>
    <row r="911" s="133" customFormat="1" customHeight="1" spans="1:21">
      <c r="A911" s="140">
        <f t="shared" si="33"/>
        <v>906</v>
      </c>
      <c r="B911" s="212" t="s">
        <v>912</v>
      </c>
      <c r="C911" s="212" t="s">
        <v>21</v>
      </c>
      <c r="D911" s="212" t="s">
        <v>1117</v>
      </c>
      <c r="E911" s="219"/>
      <c r="F911" s="212">
        <v>1</v>
      </c>
      <c r="G911" s="220"/>
      <c r="H911" s="215"/>
      <c r="I911" s="221"/>
      <c r="J911" s="216"/>
      <c r="K911" s="221"/>
      <c r="L911" s="221"/>
      <c r="M911" s="221"/>
      <c r="N911" s="221"/>
      <c r="O911" s="221"/>
      <c r="P911" s="98">
        <f t="shared" si="35"/>
        <v>1</v>
      </c>
      <c r="Q911" s="216" t="s">
        <v>1434</v>
      </c>
      <c r="R911" s="219"/>
      <c r="U911" s="195"/>
    </row>
    <row r="912" s="133" customFormat="1" customHeight="1" spans="1:21">
      <c r="A912" s="140">
        <f t="shared" si="33"/>
        <v>907</v>
      </c>
      <c r="B912" s="212" t="s">
        <v>914</v>
      </c>
      <c r="C912" s="212" t="s">
        <v>131</v>
      </c>
      <c r="D912" s="212"/>
      <c r="E912" s="219"/>
      <c r="F912" s="212">
        <v>1</v>
      </c>
      <c r="G912" s="220"/>
      <c r="H912" s="215"/>
      <c r="I912" s="221"/>
      <c r="J912" s="216"/>
      <c r="K912" s="221"/>
      <c r="L912" s="221"/>
      <c r="M912" s="221"/>
      <c r="N912" s="221"/>
      <c r="O912" s="221"/>
      <c r="P912" s="98">
        <f t="shared" si="35"/>
        <v>1</v>
      </c>
      <c r="Q912" s="216" t="s">
        <v>1434</v>
      </c>
      <c r="R912" s="219"/>
      <c r="U912" s="195"/>
    </row>
    <row r="913" s="133" customFormat="1" customHeight="1" spans="1:21">
      <c r="A913" s="140">
        <f t="shared" si="33"/>
        <v>908</v>
      </c>
      <c r="B913" s="212" t="s">
        <v>916</v>
      </c>
      <c r="C913" s="212" t="s">
        <v>131</v>
      </c>
      <c r="D913" s="212"/>
      <c r="E913" s="219"/>
      <c r="F913" s="212">
        <v>1</v>
      </c>
      <c r="G913" s="220"/>
      <c r="H913" s="215"/>
      <c r="I913" s="221"/>
      <c r="J913" s="216"/>
      <c r="K913" s="221"/>
      <c r="L913" s="221"/>
      <c r="M913" s="221"/>
      <c r="N913" s="221"/>
      <c r="O913" s="221"/>
      <c r="P913" s="98">
        <f t="shared" si="35"/>
        <v>1</v>
      </c>
      <c r="Q913" s="216" t="s">
        <v>1434</v>
      </c>
      <c r="R913" s="219"/>
      <c r="U913" s="195"/>
    </row>
    <row r="914" s="133" customFormat="1" customHeight="1" spans="1:21">
      <c r="A914" s="140">
        <f t="shared" si="33"/>
        <v>909</v>
      </c>
      <c r="B914" s="212" t="s">
        <v>1455</v>
      </c>
      <c r="C914" s="212" t="s">
        <v>1211</v>
      </c>
      <c r="D914" s="212"/>
      <c r="E914" s="219"/>
      <c r="F914" s="212">
        <v>10</v>
      </c>
      <c r="G914" s="220"/>
      <c r="H914" s="215"/>
      <c r="I914" s="221"/>
      <c r="J914" s="216"/>
      <c r="K914" s="221"/>
      <c r="L914" s="221"/>
      <c r="M914" s="221"/>
      <c r="N914" s="221"/>
      <c r="O914" s="221"/>
      <c r="P914" s="98">
        <f t="shared" si="35"/>
        <v>10</v>
      </c>
      <c r="Q914" s="216" t="s">
        <v>1434</v>
      </c>
      <c r="R914" s="219"/>
      <c r="U914" s="195"/>
    </row>
    <row r="915" s="133" customFormat="1" customHeight="1" spans="1:21">
      <c r="A915" s="140">
        <f t="shared" si="33"/>
        <v>910</v>
      </c>
      <c r="B915" s="212" t="s">
        <v>1456</v>
      </c>
      <c r="C915" s="212" t="s">
        <v>28</v>
      </c>
      <c r="D915" s="212"/>
      <c r="E915" s="219"/>
      <c r="F915" s="212">
        <v>3</v>
      </c>
      <c r="G915" s="220"/>
      <c r="H915" s="215"/>
      <c r="I915" s="221"/>
      <c r="J915" s="216"/>
      <c r="K915" s="221"/>
      <c r="L915" s="221"/>
      <c r="M915" s="221"/>
      <c r="N915" s="221"/>
      <c r="O915" s="221"/>
      <c r="P915" s="98">
        <f t="shared" si="35"/>
        <v>3</v>
      </c>
      <c r="Q915" s="216" t="s">
        <v>1434</v>
      </c>
      <c r="R915" s="219"/>
      <c r="U915" s="195"/>
    </row>
    <row r="916" s="1" customFormat="1" customHeight="1" spans="1:21">
      <c r="A916" s="140">
        <f t="shared" si="33"/>
        <v>911</v>
      </c>
      <c r="B916" s="212" t="s">
        <v>1457</v>
      </c>
      <c r="C916" s="212" t="s">
        <v>21</v>
      </c>
      <c r="D916" s="212"/>
      <c r="E916" s="219"/>
      <c r="F916" s="212">
        <v>4</v>
      </c>
      <c r="G916" s="220"/>
      <c r="H916" s="215"/>
      <c r="I916" s="221"/>
      <c r="J916" s="216"/>
      <c r="K916" s="221"/>
      <c r="L916" s="221"/>
      <c r="M916" s="221"/>
      <c r="N916" s="221"/>
      <c r="O916" s="221"/>
      <c r="P916" s="98">
        <f t="shared" si="35"/>
        <v>4</v>
      </c>
      <c r="Q916" s="216" t="s">
        <v>1434</v>
      </c>
      <c r="R916" s="219"/>
      <c r="S916" s="133"/>
      <c r="T916" s="133"/>
      <c r="U916" s="195"/>
    </row>
    <row r="917" s="1" customFormat="1" customHeight="1" spans="1:21">
      <c r="A917" s="140">
        <f t="shared" si="33"/>
        <v>912</v>
      </c>
      <c r="B917" s="212" t="s">
        <v>1458</v>
      </c>
      <c r="C917" s="212" t="s">
        <v>308</v>
      </c>
      <c r="D917" s="212" t="s">
        <v>1459</v>
      </c>
      <c r="E917" s="219"/>
      <c r="F917" s="212">
        <v>10</v>
      </c>
      <c r="G917" s="220"/>
      <c r="H917" s="215"/>
      <c r="I917" s="221"/>
      <c r="J917" s="216"/>
      <c r="K917" s="221"/>
      <c r="L917" s="221"/>
      <c r="M917" s="221"/>
      <c r="N917" s="221"/>
      <c r="O917" s="221"/>
      <c r="P917" s="98">
        <f t="shared" si="35"/>
        <v>10</v>
      </c>
      <c r="Q917" s="216" t="s">
        <v>1434</v>
      </c>
      <c r="R917" s="219"/>
      <c r="S917" s="133"/>
      <c r="T917" s="133"/>
      <c r="U917" s="195"/>
    </row>
    <row r="918" s="1" customFormat="1" customHeight="1" spans="1:21">
      <c r="A918" s="140">
        <f t="shared" si="33"/>
        <v>913</v>
      </c>
      <c r="B918" s="20" t="s">
        <v>1460</v>
      </c>
      <c r="C918" s="20" t="s">
        <v>21</v>
      </c>
      <c r="D918" s="20"/>
      <c r="E918" s="223"/>
      <c r="F918" s="20">
        <v>300</v>
      </c>
      <c r="G918" s="17"/>
      <c r="H918" s="224"/>
      <c r="I918" s="222"/>
      <c r="J918" s="225"/>
      <c r="K918" s="222"/>
      <c r="L918" s="222"/>
      <c r="M918" s="222"/>
      <c r="N918" s="222"/>
      <c r="O918" s="222"/>
      <c r="P918" s="98">
        <f t="shared" si="35"/>
        <v>300</v>
      </c>
      <c r="Q918" s="225" t="s">
        <v>1434</v>
      </c>
      <c r="R918" s="223"/>
      <c r="S918" s="3"/>
      <c r="T918" s="3"/>
      <c r="U918" s="183"/>
    </row>
    <row r="919" s="1" customFormat="1" customHeight="1" spans="1:21">
      <c r="A919" s="140">
        <f t="shared" si="33"/>
        <v>914</v>
      </c>
      <c r="B919" s="20" t="s">
        <v>1461</v>
      </c>
      <c r="C919" s="20" t="s">
        <v>21</v>
      </c>
      <c r="D919" s="20"/>
      <c r="E919" s="223"/>
      <c r="F919" s="20">
        <v>300</v>
      </c>
      <c r="G919" s="17"/>
      <c r="H919" s="224"/>
      <c r="I919" s="222"/>
      <c r="J919" s="225"/>
      <c r="K919" s="222"/>
      <c r="L919" s="222"/>
      <c r="M919" s="222"/>
      <c r="N919" s="222"/>
      <c r="O919" s="222"/>
      <c r="P919" s="98">
        <f t="shared" si="35"/>
        <v>300</v>
      </c>
      <c r="Q919" s="225" t="s">
        <v>1434</v>
      </c>
      <c r="R919" s="223"/>
      <c r="S919" s="3"/>
      <c r="T919" s="3"/>
      <c r="U919" s="183"/>
    </row>
    <row r="920" s="1" customFormat="1" customHeight="1" spans="1:21">
      <c r="A920" s="140">
        <f t="shared" si="33"/>
        <v>915</v>
      </c>
      <c r="B920" s="20" t="s">
        <v>1462</v>
      </c>
      <c r="C920" s="20" t="s">
        <v>21</v>
      </c>
      <c r="D920" s="20"/>
      <c r="E920" s="223"/>
      <c r="F920" s="20">
        <v>300</v>
      </c>
      <c r="G920" s="17"/>
      <c r="H920" s="224"/>
      <c r="I920" s="222"/>
      <c r="J920" s="225"/>
      <c r="K920" s="222"/>
      <c r="L920" s="222"/>
      <c r="M920" s="222"/>
      <c r="N920" s="222"/>
      <c r="O920" s="222"/>
      <c r="P920" s="98">
        <f t="shared" si="35"/>
        <v>300</v>
      </c>
      <c r="Q920" s="225" t="s">
        <v>1434</v>
      </c>
      <c r="R920" s="223"/>
      <c r="S920" s="3"/>
      <c r="T920" s="3"/>
      <c r="U920" s="183"/>
    </row>
    <row r="921" s="1" customFormat="1" customHeight="1" spans="1:21">
      <c r="A921" s="140">
        <f t="shared" si="33"/>
        <v>916</v>
      </c>
      <c r="B921" s="212" t="s">
        <v>1463</v>
      </c>
      <c r="C921" s="212" t="s">
        <v>21</v>
      </c>
      <c r="D921" s="212"/>
      <c r="E921" s="219"/>
      <c r="F921" s="212">
        <v>3</v>
      </c>
      <c r="G921" s="220"/>
      <c r="H921" s="215"/>
      <c r="I921" s="221"/>
      <c r="J921" s="216"/>
      <c r="K921" s="221"/>
      <c r="L921" s="221"/>
      <c r="M921" s="221"/>
      <c r="N921" s="221"/>
      <c r="O921" s="221"/>
      <c r="P921" s="98">
        <f t="shared" si="35"/>
        <v>3</v>
      </c>
      <c r="Q921" s="216" t="s">
        <v>1434</v>
      </c>
      <c r="R921" s="219"/>
      <c r="S921" s="133"/>
      <c r="T921" s="133"/>
      <c r="U921" s="195"/>
    </row>
    <row r="922" s="1" customFormat="1" customHeight="1" spans="1:21">
      <c r="A922" s="140">
        <f t="shared" si="33"/>
        <v>917</v>
      </c>
      <c r="B922" s="20" t="s">
        <v>1464</v>
      </c>
      <c r="C922" s="20" t="s">
        <v>21</v>
      </c>
      <c r="D922" s="20"/>
      <c r="E922" s="223"/>
      <c r="F922" s="20">
        <v>2</v>
      </c>
      <c r="G922" s="17"/>
      <c r="H922" s="224"/>
      <c r="I922" s="222"/>
      <c r="J922" s="225"/>
      <c r="K922" s="222"/>
      <c r="L922" s="222"/>
      <c r="M922" s="222"/>
      <c r="N922" s="222"/>
      <c r="O922" s="222"/>
      <c r="P922" s="98">
        <f t="shared" si="35"/>
        <v>2</v>
      </c>
      <c r="Q922" s="225" t="s">
        <v>1434</v>
      </c>
      <c r="R922" s="223"/>
      <c r="S922" s="3"/>
      <c r="T922" s="3"/>
      <c r="U922" s="183"/>
    </row>
    <row r="923" s="1" customFormat="1" customHeight="1" spans="1:21">
      <c r="A923" s="140">
        <f t="shared" si="33"/>
        <v>918</v>
      </c>
      <c r="B923" s="20" t="s">
        <v>1465</v>
      </c>
      <c r="C923" s="20" t="s">
        <v>752</v>
      </c>
      <c r="D923" s="20"/>
      <c r="E923" s="223"/>
      <c r="F923" s="20">
        <v>10</v>
      </c>
      <c r="G923" s="17"/>
      <c r="H923" s="224"/>
      <c r="I923" s="222"/>
      <c r="J923" s="225"/>
      <c r="K923" s="222"/>
      <c r="L923" s="222"/>
      <c r="M923" s="222"/>
      <c r="N923" s="222"/>
      <c r="O923" s="222"/>
      <c r="P923" s="98">
        <f t="shared" si="35"/>
        <v>10</v>
      </c>
      <c r="Q923" s="225" t="s">
        <v>1434</v>
      </c>
      <c r="R923" s="223"/>
      <c r="S923" s="3"/>
      <c r="T923" s="3"/>
      <c r="U923" s="183"/>
    </row>
    <row r="924" s="134" customFormat="1" customHeight="1" spans="1:21">
      <c r="A924" s="140">
        <f t="shared" si="33"/>
        <v>919</v>
      </c>
      <c r="B924" s="226" t="s">
        <v>1466</v>
      </c>
      <c r="C924" s="226" t="s">
        <v>172</v>
      </c>
      <c r="D924" s="226" t="s">
        <v>1467</v>
      </c>
      <c r="E924" s="227"/>
      <c r="F924" s="226">
        <v>1</v>
      </c>
      <c r="G924" s="226"/>
      <c r="H924" s="226"/>
      <c r="I924" s="226"/>
      <c r="J924" s="226"/>
      <c r="K924" s="228"/>
      <c r="L924" s="226"/>
      <c r="M924" s="226"/>
      <c r="N924" s="226"/>
      <c r="O924" s="226"/>
      <c r="P924" s="98">
        <f t="shared" si="35"/>
        <v>1</v>
      </c>
      <c r="Q924" s="228"/>
      <c r="R924" s="227"/>
      <c r="U924" s="180"/>
    </row>
    <row r="925" s="134" customFormat="1" customHeight="1" spans="1:21">
      <c r="A925" s="140">
        <f t="shared" si="33"/>
        <v>920</v>
      </c>
      <c r="B925" s="226" t="s">
        <v>1468</v>
      </c>
      <c r="C925" s="226" t="s">
        <v>172</v>
      </c>
      <c r="D925" s="226"/>
      <c r="E925" s="227"/>
      <c r="F925" s="226"/>
      <c r="G925" s="226">
        <v>1</v>
      </c>
      <c r="H925" s="226"/>
      <c r="I925" s="226"/>
      <c r="J925" s="226"/>
      <c r="K925" s="228"/>
      <c r="L925" s="226"/>
      <c r="M925" s="226"/>
      <c r="N925" s="226"/>
      <c r="O925" s="226"/>
      <c r="P925" s="98">
        <f t="shared" si="35"/>
        <v>1</v>
      </c>
      <c r="Q925" s="228"/>
      <c r="R925" s="227"/>
      <c r="U925" s="180"/>
    </row>
    <row r="926" s="134" customFormat="1" customHeight="1" spans="1:21">
      <c r="A926" s="140">
        <f t="shared" si="33"/>
        <v>921</v>
      </c>
      <c r="B926" s="226" t="s">
        <v>1469</v>
      </c>
      <c r="C926" s="226" t="s">
        <v>172</v>
      </c>
      <c r="D926" s="226"/>
      <c r="E926" s="227"/>
      <c r="F926" s="226">
        <v>3</v>
      </c>
      <c r="G926" s="226">
        <v>3</v>
      </c>
      <c r="H926" s="226"/>
      <c r="I926" s="226"/>
      <c r="J926" s="226"/>
      <c r="K926" s="228"/>
      <c r="L926" s="226"/>
      <c r="M926" s="226"/>
      <c r="N926" s="104">
        <v>2</v>
      </c>
      <c r="O926" s="226"/>
      <c r="P926" s="98">
        <f t="shared" si="35"/>
        <v>8</v>
      </c>
      <c r="Q926" s="228"/>
      <c r="R926" s="227"/>
      <c r="U926" s="180"/>
    </row>
    <row r="927" s="134" customFormat="1" customHeight="1" spans="1:21">
      <c r="A927" s="140">
        <f t="shared" si="33"/>
        <v>922</v>
      </c>
      <c r="B927" s="226" t="s">
        <v>1470</v>
      </c>
      <c r="C927" s="226" t="s">
        <v>172</v>
      </c>
      <c r="D927" s="226"/>
      <c r="E927" s="227"/>
      <c r="F927" s="226"/>
      <c r="G927" s="226">
        <v>5</v>
      </c>
      <c r="H927" s="226"/>
      <c r="I927" s="226"/>
      <c r="J927" s="226"/>
      <c r="K927" s="228"/>
      <c r="L927" s="226"/>
      <c r="M927" s="226"/>
      <c r="N927" s="104"/>
      <c r="O927" s="226"/>
      <c r="P927" s="98">
        <f t="shared" si="35"/>
        <v>5</v>
      </c>
      <c r="Q927" s="228" t="s">
        <v>1471</v>
      </c>
      <c r="R927" s="227"/>
      <c r="U927" s="180"/>
    </row>
    <row r="928" s="134" customFormat="1" customHeight="1" spans="1:21">
      <c r="A928" s="140">
        <f t="shared" si="33"/>
        <v>923</v>
      </c>
      <c r="B928" s="225" t="s">
        <v>1472</v>
      </c>
      <c r="C928" s="226" t="s">
        <v>21</v>
      </c>
      <c r="D928" s="226"/>
      <c r="E928" s="227"/>
      <c r="F928" s="229"/>
      <c r="G928" s="226">
        <v>40</v>
      </c>
      <c r="H928" s="229"/>
      <c r="I928" s="229"/>
      <c r="J928" s="228">
        <v>30</v>
      </c>
      <c r="K928" s="228"/>
      <c r="L928" s="226">
        <v>50</v>
      </c>
      <c r="M928" s="226"/>
      <c r="N928" s="226"/>
      <c r="O928" s="226"/>
      <c r="P928" s="98">
        <f t="shared" si="35"/>
        <v>120</v>
      </c>
      <c r="Q928" s="228"/>
      <c r="R928" s="227"/>
      <c r="U928" s="180"/>
    </row>
    <row r="929" s="134" customFormat="1" customHeight="1" spans="1:21">
      <c r="A929" s="140">
        <f t="shared" si="33"/>
        <v>924</v>
      </c>
      <c r="B929" s="225" t="s">
        <v>1473</v>
      </c>
      <c r="C929" s="226" t="s">
        <v>21</v>
      </c>
      <c r="D929" s="226"/>
      <c r="E929" s="227"/>
      <c r="F929" s="229"/>
      <c r="G929" s="226">
        <v>12</v>
      </c>
      <c r="H929" s="229"/>
      <c r="I929" s="229"/>
      <c r="J929" s="228">
        <v>20</v>
      </c>
      <c r="K929" s="228"/>
      <c r="L929" s="226">
        <v>12</v>
      </c>
      <c r="M929" s="226"/>
      <c r="N929" s="226"/>
      <c r="O929" s="226"/>
      <c r="P929" s="98">
        <f t="shared" si="35"/>
        <v>44</v>
      </c>
      <c r="Q929" s="228"/>
      <c r="R929" s="227"/>
      <c r="U929" s="180"/>
    </row>
    <row r="930" s="134" customFormat="1" customHeight="1" spans="1:21">
      <c r="A930" s="140">
        <f t="shared" si="33"/>
        <v>925</v>
      </c>
      <c r="B930" s="226" t="s">
        <v>1474</v>
      </c>
      <c r="C930" s="226" t="s">
        <v>305</v>
      </c>
      <c r="D930" s="226"/>
      <c r="E930" s="227"/>
      <c r="F930" s="226"/>
      <c r="G930" s="226">
        <v>16</v>
      </c>
      <c r="H930" s="226"/>
      <c r="I930" s="228"/>
      <c r="J930" s="228"/>
      <c r="K930" s="228"/>
      <c r="L930" s="226"/>
      <c r="M930" s="226"/>
      <c r="N930" s="226"/>
      <c r="O930" s="226"/>
      <c r="P930" s="98">
        <f t="shared" si="35"/>
        <v>16</v>
      </c>
      <c r="Q930" s="228"/>
      <c r="R930" s="227"/>
      <c r="U930" s="180"/>
    </row>
    <row r="931" s="134" customFormat="1" customHeight="1" spans="1:21">
      <c r="A931" s="140">
        <f t="shared" si="33"/>
        <v>926</v>
      </c>
      <c r="B931" s="226" t="s">
        <v>1475</v>
      </c>
      <c r="C931" s="226" t="s">
        <v>378</v>
      </c>
      <c r="D931" s="226"/>
      <c r="E931" s="227"/>
      <c r="F931" s="226"/>
      <c r="G931" s="226">
        <v>2</v>
      </c>
      <c r="H931" s="230"/>
      <c r="I931" s="230"/>
      <c r="J931" s="230"/>
      <c r="K931" s="228">
        <v>4</v>
      </c>
      <c r="L931" s="226"/>
      <c r="M931" s="226"/>
      <c r="N931" s="226"/>
      <c r="O931" s="226"/>
      <c r="P931" s="98">
        <f t="shared" si="35"/>
        <v>6</v>
      </c>
      <c r="Q931" s="228"/>
      <c r="R931" s="227"/>
      <c r="U931" s="180"/>
    </row>
    <row r="932" s="134" customFormat="1" customHeight="1" spans="1:21">
      <c r="A932" s="140">
        <f t="shared" si="33"/>
        <v>927</v>
      </c>
      <c r="B932" s="226" t="s">
        <v>1476</v>
      </c>
      <c r="C932" s="226" t="s">
        <v>172</v>
      </c>
      <c r="D932" s="226" t="s">
        <v>1477</v>
      </c>
      <c r="E932" s="227"/>
      <c r="F932" s="226">
        <v>1</v>
      </c>
      <c r="G932" s="226">
        <v>2</v>
      </c>
      <c r="H932" s="230">
        <v>2</v>
      </c>
      <c r="I932" s="230"/>
      <c r="J932" s="230">
        <v>7</v>
      </c>
      <c r="K932" s="228"/>
      <c r="L932" s="226">
        <v>0</v>
      </c>
      <c r="M932" s="226"/>
      <c r="N932" s="226"/>
      <c r="O932" s="226"/>
      <c r="P932" s="98">
        <f t="shared" si="35"/>
        <v>12</v>
      </c>
      <c r="Q932" s="228"/>
      <c r="R932" s="227"/>
      <c r="U932" s="180"/>
    </row>
    <row r="933" s="27" customFormat="1" customHeight="1" spans="1:21">
      <c r="A933" s="140">
        <f t="shared" si="33"/>
        <v>928</v>
      </c>
      <c r="B933" s="231" t="s">
        <v>1478</v>
      </c>
      <c r="C933" s="47" t="s">
        <v>131</v>
      </c>
      <c r="D933" s="47"/>
      <c r="E933" s="232"/>
      <c r="F933" s="47"/>
      <c r="G933" s="47"/>
      <c r="H933" s="47"/>
      <c r="I933" s="52">
        <v>4</v>
      </c>
      <c r="J933" s="51"/>
      <c r="K933" s="47"/>
      <c r="L933" s="47"/>
      <c r="M933" s="51"/>
      <c r="N933" s="51"/>
      <c r="O933" s="51"/>
      <c r="P933" s="98">
        <f t="shared" si="35"/>
        <v>4</v>
      </c>
      <c r="Q933" s="51"/>
      <c r="R933" s="232"/>
      <c r="U933" s="1"/>
    </row>
    <row r="934" s="27" customFormat="1" customHeight="1" spans="1:21">
      <c r="A934" s="140">
        <f t="shared" si="33"/>
        <v>929</v>
      </c>
      <c r="B934" s="52" t="s">
        <v>1479</v>
      </c>
      <c r="C934" s="47" t="s">
        <v>21</v>
      </c>
      <c r="D934" s="233"/>
      <c r="E934" s="232"/>
      <c r="F934" s="233">
        <v>8</v>
      </c>
      <c r="G934" s="234"/>
      <c r="H934" s="234"/>
      <c r="I934" s="52">
        <v>8</v>
      </c>
      <c r="J934" s="51"/>
      <c r="K934" s="233"/>
      <c r="L934" s="233"/>
      <c r="M934" s="51"/>
      <c r="N934" s="51"/>
      <c r="O934" s="51"/>
      <c r="P934" s="98">
        <f t="shared" si="35"/>
        <v>16</v>
      </c>
      <c r="Q934" s="51"/>
      <c r="R934" s="232"/>
      <c r="U934" s="1"/>
    </row>
    <row r="935" s="3" customFormat="1" customHeight="1" spans="1:21">
      <c r="A935" s="140">
        <f t="shared" si="33"/>
        <v>930</v>
      </c>
      <c r="B935" s="225" t="s">
        <v>1480</v>
      </c>
      <c r="C935" s="225" t="s">
        <v>21</v>
      </c>
      <c r="D935" s="235" t="s">
        <v>1481</v>
      </c>
      <c r="E935" s="236"/>
      <c r="F935" s="225">
        <v>4</v>
      </c>
      <c r="G935" s="237"/>
      <c r="H935" s="237"/>
      <c r="I935" s="238"/>
      <c r="J935" s="237"/>
      <c r="K935" s="239"/>
      <c r="L935" s="237"/>
      <c r="M935" s="237"/>
      <c r="N935" s="237"/>
      <c r="O935" s="237"/>
      <c r="P935" s="98">
        <f t="shared" si="35"/>
        <v>4</v>
      </c>
      <c r="Q935" s="225" t="s">
        <v>1482</v>
      </c>
      <c r="R935" s="236"/>
      <c r="S935" s="147"/>
      <c r="T935" s="147"/>
      <c r="U935" s="183"/>
    </row>
    <row r="936" s="3" customFormat="1" customHeight="1" spans="1:21">
      <c r="A936" s="140">
        <f t="shared" si="33"/>
        <v>931</v>
      </c>
      <c r="B936" s="225" t="s">
        <v>1483</v>
      </c>
      <c r="C936" s="225" t="s">
        <v>398</v>
      </c>
      <c r="D936" s="235" t="s">
        <v>1481</v>
      </c>
      <c r="E936" s="236"/>
      <c r="F936" s="225">
        <v>2</v>
      </c>
      <c r="G936" s="237"/>
      <c r="H936" s="237"/>
      <c r="I936" s="238">
        <v>1</v>
      </c>
      <c r="J936" s="237">
        <v>1</v>
      </c>
      <c r="K936" s="239"/>
      <c r="L936" s="237"/>
      <c r="M936" s="237"/>
      <c r="N936" s="237"/>
      <c r="O936" s="237"/>
      <c r="P936" s="98">
        <f t="shared" si="35"/>
        <v>4</v>
      </c>
      <c r="Q936" s="225" t="s">
        <v>1482</v>
      </c>
      <c r="R936" s="236"/>
      <c r="U936" s="183"/>
    </row>
    <row r="937" s="3" customFormat="1" customHeight="1" spans="1:21">
      <c r="A937" s="140">
        <f t="shared" si="33"/>
        <v>932</v>
      </c>
      <c r="B937" s="225" t="s">
        <v>1484</v>
      </c>
      <c r="C937" s="225" t="s">
        <v>21</v>
      </c>
      <c r="D937" s="235" t="s">
        <v>1481</v>
      </c>
      <c r="E937" s="3" t="s">
        <v>1485</v>
      </c>
      <c r="F937" s="225">
        <v>4</v>
      </c>
      <c r="G937" s="237"/>
      <c r="H937" s="237"/>
      <c r="I937" s="238"/>
      <c r="J937" s="237"/>
      <c r="K937" s="239"/>
      <c r="L937" s="237"/>
      <c r="M937" s="237"/>
      <c r="N937" s="237"/>
      <c r="O937" s="237"/>
      <c r="P937" s="98">
        <f t="shared" si="35"/>
        <v>4</v>
      </c>
      <c r="Q937" s="225" t="s">
        <v>1482</v>
      </c>
      <c r="R937" s="236"/>
      <c r="U937" s="183"/>
    </row>
    <row r="938" s="3" customFormat="1" customHeight="1" spans="1:21">
      <c r="A938" s="140">
        <f t="shared" si="33"/>
        <v>933</v>
      </c>
      <c r="B938" s="225" t="s">
        <v>1486</v>
      </c>
      <c r="C938" s="225" t="s">
        <v>21</v>
      </c>
      <c r="D938" s="235" t="s">
        <v>1481</v>
      </c>
      <c r="E938" s="236"/>
      <c r="F938" s="216">
        <v>20</v>
      </c>
      <c r="G938" s="237">
        <v>12</v>
      </c>
      <c r="H938" s="237">
        <v>4</v>
      </c>
      <c r="I938" s="238">
        <v>2</v>
      </c>
      <c r="J938" s="237">
        <v>2</v>
      </c>
      <c r="K938" s="240">
        <v>2</v>
      </c>
      <c r="L938" s="237">
        <v>2</v>
      </c>
      <c r="M938" s="237">
        <v>10</v>
      </c>
      <c r="N938" s="237">
        <v>3</v>
      </c>
      <c r="O938" s="237">
        <v>3</v>
      </c>
      <c r="P938" s="241">
        <f t="shared" si="35"/>
        <v>60</v>
      </c>
      <c r="Q938" s="225" t="s">
        <v>1487</v>
      </c>
      <c r="R938" s="236"/>
      <c r="U938" s="183"/>
    </row>
    <row r="939" s="3" customFormat="1" customHeight="1" spans="1:21">
      <c r="A939" s="140">
        <f t="shared" si="33"/>
        <v>934</v>
      </c>
      <c r="B939" s="225" t="s">
        <v>1488</v>
      </c>
      <c r="C939" s="225" t="s">
        <v>21</v>
      </c>
      <c r="D939" s="235" t="s">
        <v>1481</v>
      </c>
      <c r="E939" s="236"/>
      <c r="F939" s="225"/>
      <c r="G939" s="237"/>
      <c r="H939" s="237"/>
      <c r="I939" s="238"/>
      <c r="J939" s="237"/>
      <c r="K939" s="242">
        <v>30</v>
      </c>
      <c r="L939" s="237"/>
      <c r="M939" s="237"/>
      <c r="N939" s="237"/>
      <c r="O939" s="243"/>
      <c r="P939" s="244">
        <f t="shared" si="35"/>
        <v>30</v>
      </c>
      <c r="Q939" s="225"/>
      <c r="R939" s="236"/>
      <c r="U939" s="183"/>
    </row>
    <row r="940" s="3" customFormat="1" customHeight="1" spans="1:21">
      <c r="A940" s="140">
        <f t="shared" si="33"/>
        <v>935</v>
      </c>
      <c r="B940" s="225" t="s">
        <v>1489</v>
      </c>
      <c r="C940" s="225" t="s">
        <v>21</v>
      </c>
      <c r="D940" s="235"/>
      <c r="E940" s="236"/>
      <c r="F940" s="225"/>
      <c r="G940" s="237"/>
      <c r="H940" s="237"/>
      <c r="I940" s="238"/>
      <c r="J940" s="237"/>
      <c r="K940" s="242">
        <v>18</v>
      </c>
      <c r="L940" s="237"/>
      <c r="M940" s="237"/>
      <c r="N940" s="237"/>
      <c r="O940" s="243"/>
      <c r="P940" s="244">
        <f t="shared" si="35"/>
        <v>18</v>
      </c>
      <c r="Q940" s="225"/>
      <c r="R940" s="236"/>
      <c r="U940" s="183"/>
    </row>
    <row r="941" s="3" customFormat="1" customHeight="1" spans="1:21">
      <c r="A941" s="140">
        <f t="shared" si="33"/>
        <v>936</v>
      </c>
      <c r="B941" s="225" t="s">
        <v>1490</v>
      </c>
      <c r="C941" s="225" t="s">
        <v>21</v>
      </c>
      <c r="D941" s="235"/>
      <c r="E941" s="236"/>
      <c r="F941" s="225"/>
      <c r="G941" s="237"/>
      <c r="H941" s="237"/>
      <c r="I941" s="238"/>
      <c r="J941" s="237"/>
      <c r="K941" s="242">
        <v>24</v>
      </c>
      <c r="L941" s="237"/>
      <c r="M941" s="237"/>
      <c r="N941" s="237"/>
      <c r="O941" s="243"/>
      <c r="P941" s="244">
        <f t="shared" si="35"/>
        <v>24</v>
      </c>
      <c r="Q941" s="225"/>
      <c r="R941" s="236"/>
      <c r="U941" s="183"/>
    </row>
    <row r="942" s="3" customFormat="1" customHeight="1" spans="1:21">
      <c r="A942" s="140">
        <f t="shared" si="33"/>
        <v>937</v>
      </c>
      <c r="B942" s="225" t="s">
        <v>1491</v>
      </c>
      <c r="C942" s="225" t="s">
        <v>21</v>
      </c>
      <c r="D942" s="235"/>
      <c r="E942" s="236"/>
      <c r="F942" s="225"/>
      <c r="G942" s="237"/>
      <c r="H942" s="237"/>
      <c r="I942" s="238"/>
      <c r="J942" s="237"/>
      <c r="K942" s="242">
        <v>24</v>
      </c>
      <c r="L942" s="237"/>
      <c r="M942" s="237"/>
      <c r="N942" s="237"/>
      <c r="O942" s="243"/>
      <c r="P942" s="244">
        <f t="shared" si="35"/>
        <v>24</v>
      </c>
      <c r="Q942" s="225"/>
      <c r="R942" s="236"/>
      <c r="U942" s="183"/>
    </row>
    <row r="943" s="3" customFormat="1" customHeight="1" spans="1:21">
      <c r="A943" s="140">
        <f t="shared" si="33"/>
        <v>938</v>
      </c>
      <c r="B943" s="225" t="s">
        <v>1492</v>
      </c>
      <c r="C943" s="225" t="s">
        <v>172</v>
      </c>
      <c r="D943" s="235"/>
      <c r="E943" s="236"/>
      <c r="F943" s="225"/>
      <c r="G943" s="237"/>
      <c r="H943" s="237"/>
      <c r="I943" s="238"/>
      <c r="J943" s="237"/>
      <c r="K943" s="245"/>
      <c r="L943" s="237">
        <v>2</v>
      </c>
      <c r="M943" s="237"/>
      <c r="N943" s="237"/>
      <c r="O943" s="243"/>
      <c r="P943" s="244">
        <f t="shared" si="35"/>
        <v>2</v>
      </c>
      <c r="Q943" s="225"/>
      <c r="R943" s="236"/>
      <c r="U943" s="183"/>
    </row>
    <row r="944" s="1" customFormat="1" customHeight="1" spans="1:21">
      <c r="A944" s="140">
        <f t="shared" si="33"/>
        <v>939</v>
      </c>
      <c r="B944" s="98" t="s">
        <v>1493</v>
      </c>
      <c r="C944" s="246" t="s">
        <v>21</v>
      </c>
      <c r="D944" s="247"/>
      <c r="E944" s="248"/>
      <c r="F944" s="249"/>
      <c r="G944" s="249"/>
      <c r="H944" s="249"/>
      <c r="I944" s="249"/>
      <c r="J944" s="249"/>
      <c r="K944" s="249"/>
      <c r="L944" s="249"/>
      <c r="M944" s="249"/>
      <c r="N944" s="249"/>
      <c r="O944" s="250"/>
      <c r="P944" s="251">
        <v>50</v>
      </c>
      <c r="Q944" s="51" t="s">
        <v>1494</v>
      </c>
      <c r="R944" s="248"/>
    </row>
    <row r="945" s="1" customFormat="1" customHeight="1" spans="1:18">
      <c r="A945" s="140">
        <f t="shared" si="33"/>
        <v>940</v>
      </c>
      <c r="B945" s="98" t="s">
        <v>1450</v>
      </c>
      <c r="C945" s="246" t="s">
        <v>21</v>
      </c>
      <c r="D945" s="247"/>
      <c r="E945" s="248"/>
      <c r="F945" s="249"/>
      <c r="G945" s="249"/>
      <c r="H945" s="249"/>
      <c r="I945" s="249"/>
      <c r="J945" s="249"/>
      <c r="K945" s="249"/>
      <c r="L945" s="249"/>
      <c r="M945" s="249"/>
      <c r="N945" s="249"/>
      <c r="O945" s="250"/>
      <c r="P945" s="251">
        <v>50</v>
      </c>
      <c r="Q945" s="51" t="s">
        <v>1494</v>
      </c>
      <c r="R945" s="248"/>
    </row>
    <row r="946" s="1" customFormat="1" customHeight="1" spans="1:18">
      <c r="A946" s="140">
        <f t="shared" si="33"/>
        <v>941</v>
      </c>
      <c r="B946" s="98" t="s">
        <v>1495</v>
      </c>
      <c r="C946" s="246" t="s">
        <v>21</v>
      </c>
      <c r="D946" s="247"/>
      <c r="E946" s="248"/>
      <c r="F946" s="249"/>
      <c r="G946" s="249"/>
      <c r="H946" s="249"/>
      <c r="I946" s="249"/>
      <c r="J946" s="249"/>
      <c r="K946" s="249"/>
      <c r="L946" s="249"/>
      <c r="M946" s="249"/>
      <c r="N946" s="249"/>
      <c r="O946" s="250"/>
      <c r="P946" s="251">
        <v>50</v>
      </c>
      <c r="Q946" s="51" t="s">
        <v>1494</v>
      </c>
      <c r="R946" s="248"/>
    </row>
    <row r="947" s="1" customFormat="1" customHeight="1" spans="1:18">
      <c r="A947" s="140">
        <f t="shared" si="33"/>
        <v>942</v>
      </c>
      <c r="B947" s="98" t="s">
        <v>1496</v>
      </c>
      <c r="C947" s="246" t="s">
        <v>900</v>
      </c>
      <c r="D947" s="247"/>
      <c r="E947" s="248"/>
      <c r="F947" s="249"/>
      <c r="G947" s="249"/>
      <c r="H947" s="249"/>
      <c r="I947" s="249"/>
      <c r="J947" s="249"/>
      <c r="K947" s="249"/>
      <c r="L947" s="249"/>
      <c r="M947" s="249"/>
      <c r="N947" s="249"/>
      <c r="O947" s="250"/>
      <c r="P947" s="251">
        <v>50</v>
      </c>
      <c r="Q947" s="51" t="s">
        <v>1494</v>
      </c>
      <c r="R947" s="248"/>
    </row>
    <row r="948" s="1" customFormat="1" customHeight="1" spans="1:18">
      <c r="A948" s="140">
        <f t="shared" si="33"/>
        <v>943</v>
      </c>
      <c r="B948" s="98" t="s">
        <v>1497</v>
      </c>
      <c r="C948" s="246" t="s">
        <v>172</v>
      </c>
      <c r="D948" s="48" t="s">
        <v>1498</v>
      </c>
      <c r="E948" s="248"/>
      <c r="F948" s="249"/>
      <c r="G948" s="249"/>
      <c r="H948" s="249"/>
      <c r="I948" s="249"/>
      <c r="J948" s="249"/>
      <c r="K948" s="249"/>
      <c r="L948" s="249"/>
      <c r="M948" s="249"/>
      <c r="N948" s="249"/>
      <c r="O948" s="250"/>
      <c r="P948" s="251">
        <v>4</v>
      </c>
      <c r="Q948" s="51" t="s">
        <v>1499</v>
      </c>
      <c r="R948" s="248"/>
    </row>
    <row r="949" s="1" customFormat="1" customHeight="1" spans="1:18">
      <c r="A949" s="140">
        <f t="shared" si="33"/>
        <v>944</v>
      </c>
      <c r="B949" s="98" t="s">
        <v>1500</v>
      </c>
      <c r="C949" s="246" t="s">
        <v>21</v>
      </c>
      <c r="D949" s="161" t="s">
        <v>1501</v>
      </c>
      <c r="E949" s="162"/>
      <c r="F949" s="249"/>
      <c r="G949" s="249"/>
      <c r="H949" s="249"/>
      <c r="I949" s="249"/>
      <c r="J949" s="249"/>
      <c r="K949" s="249"/>
      <c r="L949" s="249"/>
      <c r="M949" s="249"/>
      <c r="N949" s="249"/>
      <c r="O949" s="250"/>
      <c r="P949" s="251">
        <v>100</v>
      </c>
      <c r="Q949" s="51" t="s">
        <v>1290</v>
      </c>
      <c r="R949" s="163"/>
    </row>
    <row r="950" s="1" customFormat="1" customHeight="1" spans="1:18">
      <c r="A950" s="140">
        <f t="shared" si="33"/>
        <v>945</v>
      </c>
      <c r="B950" s="98" t="s">
        <v>1502</v>
      </c>
      <c r="C950" s="246" t="s">
        <v>21</v>
      </c>
      <c r="D950" s="161" t="s">
        <v>1503</v>
      </c>
      <c r="E950" s="162"/>
      <c r="F950" s="249"/>
      <c r="G950" s="249"/>
      <c r="H950" s="249"/>
      <c r="I950" s="249"/>
      <c r="J950" s="249"/>
      <c r="K950" s="249"/>
      <c r="L950" s="249"/>
      <c r="M950" s="249"/>
      <c r="N950" s="249"/>
      <c r="O950" s="250"/>
      <c r="P950" s="251">
        <v>2</v>
      </c>
      <c r="Q950" s="51" t="s">
        <v>471</v>
      </c>
      <c r="R950" s="163"/>
    </row>
    <row r="951" s="1" customFormat="1" customHeight="1" spans="1:18">
      <c r="A951" s="140">
        <f t="shared" si="33"/>
        <v>946</v>
      </c>
      <c r="B951" s="98" t="s">
        <v>1504</v>
      </c>
      <c r="C951" s="246" t="s">
        <v>21</v>
      </c>
      <c r="D951" s="161" t="s">
        <v>1505</v>
      </c>
      <c r="E951" s="162"/>
      <c r="F951" s="249"/>
      <c r="G951" s="249"/>
      <c r="H951" s="249"/>
      <c r="I951" s="249"/>
      <c r="J951" s="249"/>
      <c r="K951" s="249"/>
      <c r="L951" s="249"/>
      <c r="M951" s="249"/>
      <c r="N951" s="249"/>
      <c r="O951" s="250"/>
      <c r="P951" s="251">
        <v>4</v>
      </c>
      <c r="Q951" s="51" t="s">
        <v>311</v>
      </c>
      <c r="R951" s="163"/>
    </row>
    <row r="952" s="1" customFormat="1" customHeight="1" spans="1:18">
      <c r="A952" s="140">
        <f t="shared" si="33"/>
        <v>947</v>
      </c>
      <c r="B952" s="98" t="s">
        <v>1506</v>
      </c>
      <c r="C952" s="246" t="s">
        <v>21</v>
      </c>
      <c r="D952" s="161" t="s">
        <v>1507</v>
      </c>
      <c r="E952" s="162"/>
      <c r="F952" s="249"/>
      <c r="G952" s="249"/>
      <c r="H952" s="249"/>
      <c r="I952" s="249"/>
      <c r="J952" s="249"/>
      <c r="K952" s="249"/>
      <c r="L952" s="249"/>
      <c r="M952" s="249"/>
      <c r="N952" s="249"/>
      <c r="O952" s="250"/>
      <c r="P952" s="251">
        <v>10</v>
      </c>
      <c r="Q952" s="51" t="s">
        <v>311</v>
      </c>
      <c r="R952" s="163"/>
    </row>
    <row r="953" s="1" customFormat="1" customHeight="1" spans="1:18">
      <c r="A953" s="140">
        <f t="shared" si="33"/>
        <v>948</v>
      </c>
      <c r="B953" s="98" t="s">
        <v>1508</v>
      </c>
      <c r="C953" s="246" t="s">
        <v>172</v>
      </c>
      <c r="D953" s="161" t="s">
        <v>1509</v>
      </c>
      <c r="E953" s="162"/>
      <c r="F953" s="249"/>
      <c r="G953" s="249"/>
      <c r="H953" s="249"/>
      <c r="I953" s="249"/>
      <c r="J953" s="249"/>
      <c r="K953" s="249"/>
      <c r="L953" s="249"/>
      <c r="M953" s="249"/>
      <c r="N953" s="249"/>
      <c r="O953" s="250"/>
      <c r="P953" s="251">
        <v>1</v>
      </c>
      <c r="Q953" s="51" t="s">
        <v>311</v>
      </c>
      <c r="R953" s="163"/>
    </row>
    <row r="954" s="1" customFormat="1" customHeight="1" spans="1:18">
      <c r="A954" s="140">
        <f t="shared" si="33"/>
        <v>949</v>
      </c>
      <c r="B954" s="98" t="s">
        <v>1510</v>
      </c>
      <c r="C954" s="246" t="s">
        <v>172</v>
      </c>
      <c r="D954" s="161" t="s">
        <v>1511</v>
      </c>
      <c r="E954" s="162"/>
      <c r="F954" s="249"/>
      <c r="G954" s="249"/>
      <c r="H954" s="249"/>
      <c r="I954" s="249"/>
      <c r="J954" s="249"/>
      <c r="K954" s="249"/>
      <c r="L954" s="249"/>
      <c r="M954" s="249"/>
      <c r="N954" s="249"/>
      <c r="O954" s="250"/>
      <c r="P954" s="251">
        <v>1</v>
      </c>
      <c r="Q954" s="51" t="s">
        <v>471</v>
      </c>
      <c r="R954" s="163"/>
    </row>
    <row r="955" s="1" customFormat="1" customHeight="1" spans="1:18">
      <c r="A955" s="140">
        <f t="shared" si="33"/>
        <v>950</v>
      </c>
      <c r="B955" s="98" t="s">
        <v>1512</v>
      </c>
      <c r="C955" s="246" t="s">
        <v>172</v>
      </c>
      <c r="D955" s="246" t="s">
        <v>1513</v>
      </c>
      <c r="E955" s="104"/>
      <c r="F955" s="249"/>
      <c r="G955" s="249"/>
      <c r="H955" s="249"/>
      <c r="I955" s="249"/>
      <c r="J955" s="249"/>
      <c r="K955" s="249"/>
      <c r="L955" s="249"/>
      <c r="M955" s="249"/>
      <c r="N955" s="249"/>
      <c r="O955" s="250"/>
      <c r="P955" s="251">
        <v>1</v>
      </c>
      <c r="Q955" s="51" t="s">
        <v>1514</v>
      </c>
      <c r="R955" s="171"/>
    </row>
    <row r="956" s="1" customFormat="1" customHeight="1" spans="1:18">
      <c r="A956" s="140">
        <f t="shared" si="33"/>
        <v>951</v>
      </c>
      <c r="B956" s="98" t="s">
        <v>1515</v>
      </c>
      <c r="C956" s="246" t="s">
        <v>21</v>
      </c>
      <c r="D956" s="246"/>
      <c r="E956" s="104"/>
      <c r="F956" s="249"/>
      <c r="G956" s="249"/>
      <c r="H956" s="249"/>
      <c r="I956" s="249"/>
      <c r="J956" s="249"/>
      <c r="K956" s="249"/>
      <c r="L956" s="249"/>
      <c r="M956" s="249"/>
      <c r="N956" s="249"/>
      <c r="O956" s="250"/>
      <c r="P956" s="251">
        <v>1</v>
      </c>
      <c r="Q956" s="51" t="s">
        <v>1514</v>
      </c>
      <c r="R956" s="171"/>
    </row>
    <row r="957" s="1" customFormat="1" customHeight="1" spans="1:18">
      <c r="A957" s="140">
        <f t="shared" si="33"/>
        <v>952</v>
      </c>
      <c r="B957" s="98" t="s">
        <v>1516</v>
      </c>
      <c r="C957" s="246" t="s">
        <v>21</v>
      </c>
      <c r="D957" s="161" t="s">
        <v>1517</v>
      </c>
      <c r="E957" s="162"/>
      <c r="F957" s="249"/>
      <c r="G957" s="249"/>
      <c r="H957" s="249"/>
      <c r="I957" s="249"/>
      <c r="J957" s="249"/>
      <c r="K957" s="249"/>
      <c r="L957" s="249"/>
      <c r="M957" s="249"/>
      <c r="N957" s="249"/>
      <c r="O957" s="250"/>
      <c r="P957" s="251">
        <v>4</v>
      </c>
      <c r="Q957" s="51" t="s">
        <v>1434</v>
      </c>
      <c r="R957" s="163"/>
    </row>
    <row r="958" s="1" customFormat="1" customHeight="1" spans="1:18">
      <c r="A958" s="140">
        <f t="shared" si="33"/>
        <v>953</v>
      </c>
      <c r="B958" s="98" t="s">
        <v>1518</v>
      </c>
      <c r="C958" s="246" t="s">
        <v>21</v>
      </c>
      <c r="D958" s="161" t="s">
        <v>1519</v>
      </c>
      <c r="E958" s="162"/>
      <c r="F958" s="249"/>
      <c r="G958" s="249"/>
      <c r="H958" s="249"/>
      <c r="I958" s="249"/>
      <c r="J958" s="249"/>
      <c r="K958" s="249">
        <v>6</v>
      </c>
      <c r="L958" s="249"/>
      <c r="M958" s="249"/>
      <c r="N958" s="249"/>
      <c r="O958" s="250"/>
      <c r="P958" s="251">
        <v>6</v>
      </c>
      <c r="Q958" s="249"/>
      <c r="R958" s="163"/>
    </row>
    <row r="959" s="1" customFormat="1" customHeight="1" spans="1:18">
      <c r="A959" s="140">
        <f t="shared" si="33"/>
        <v>954</v>
      </c>
      <c r="B959" s="98" t="s">
        <v>1518</v>
      </c>
      <c r="C959" s="246" t="s">
        <v>21</v>
      </c>
      <c r="D959" s="161" t="s">
        <v>1520</v>
      </c>
      <c r="E959" s="162"/>
      <c r="F959" s="249"/>
      <c r="G959" s="249"/>
      <c r="H959" s="249"/>
      <c r="I959" s="249"/>
      <c r="J959" s="249"/>
      <c r="K959" s="249">
        <v>6</v>
      </c>
      <c r="L959" s="249"/>
      <c r="M959" s="249"/>
      <c r="N959" s="249"/>
      <c r="O959" s="250"/>
      <c r="P959" s="251">
        <v>6</v>
      </c>
      <c r="Q959" s="249"/>
      <c r="R959" s="163"/>
    </row>
    <row r="960" s="1" customFormat="1" customHeight="1" spans="1:18">
      <c r="A960" s="140">
        <f t="shared" si="33"/>
        <v>955</v>
      </c>
      <c r="B960" s="98" t="s">
        <v>1518</v>
      </c>
      <c r="C960" s="246" t="s">
        <v>21</v>
      </c>
      <c r="D960" s="161" t="s">
        <v>430</v>
      </c>
      <c r="E960" s="162"/>
      <c r="F960" s="249"/>
      <c r="G960" s="249"/>
      <c r="H960" s="249"/>
      <c r="I960" s="249"/>
      <c r="J960" s="249"/>
      <c r="K960" s="249">
        <v>2</v>
      </c>
      <c r="L960" s="249"/>
      <c r="M960" s="249"/>
      <c r="N960" s="249"/>
      <c r="O960" s="250"/>
      <c r="P960" s="251">
        <v>2</v>
      </c>
      <c r="Q960" s="249"/>
      <c r="R960" s="163"/>
    </row>
    <row r="961" s="1" customFormat="1" customHeight="1" spans="1:18">
      <c r="A961" s="140">
        <f t="shared" si="33"/>
        <v>956</v>
      </c>
      <c r="B961" s="98" t="s">
        <v>1521</v>
      </c>
      <c r="C961" s="246" t="s">
        <v>21</v>
      </c>
      <c r="D961" s="161" t="s">
        <v>1522</v>
      </c>
      <c r="E961" s="162"/>
      <c r="F961" s="249"/>
      <c r="G961" s="249"/>
      <c r="H961" s="249"/>
      <c r="I961" s="249"/>
      <c r="J961" s="249"/>
      <c r="K961" s="249">
        <v>2</v>
      </c>
      <c r="L961" s="249"/>
      <c r="M961" s="249"/>
      <c r="N961" s="249"/>
      <c r="O961" s="250"/>
      <c r="P961" s="251">
        <v>2</v>
      </c>
      <c r="Q961" s="249"/>
      <c r="R961" s="163"/>
    </row>
    <row r="962" s="1" customFormat="1" customHeight="1" spans="1:18">
      <c r="A962" s="140">
        <f t="shared" si="33"/>
        <v>957</v>
      </c>
      <c r="B962" s="98" t="s">
        <v>1521</v>
      </c>
      <c r="C962" s="246" t="s">
        <v>21</v>
      </c>
      <c r="D962" s="161" t="s">
        <v>1523</v>
      </c>
      <c r="E962" s="162"/>
      <c r="F962" s="249"/>
      <c r="G962" s="249"/>
      <c r="H962" s="249"/>
      <c r="I962" s="249"/>
      <c r="J962" s="249"/>
      <c r="K962" s="249">
        <v>2</v>
      </c>
      <c r="L962" s="249"/>
      <c r="M962" s="249"/>
      <c r="N962" s="249"/>
      <c r="O962" s="250"/>
      <c r="P962" s="251">
        <v>2</v>
      </c>
      <c r="Q962" s="249"/>
      <c r="R962" s="163"/>
    </row>
    <row r="963" s="1" customFormat="1" customHeight="1" spans="1:18">
      <c r="A963" s="140">
        <f t="shared" si="33"/>
        <v>958</v>
      </c>
      <c r="B963" s="98" t="s">
        <v>1521</v>
      </c>
      <c r="C963" s="246" t="s">
        <v>21</v>
      </c>
      <c r="D963" s="161" t="s">
        <v>1524</v>
      </c>
      <c r="E963" s="162"/>
      <c r="F963" s="249"/>
      <c r="G963" s="249"/>
      <c r="H963" s="249"/>
      <c r="I963" s="249"/>
      <c r="J963" s="249"/>
      <c r="K963" s="249">
        <v>2</v>
      </c>
      <c r="L963" s="249"/>
      <c r="M963" s="249"/>
      <c r="N963" s="249"/>
      <c r="O963" s="250"/>
      <c r="P963" s="251">
        <v>2</v>
      </c>
      <c r="Q963" s="249"/>
      <c r="R963" s="163"/>
    </row>
    <row r="964" s="1" customFormat="1" customHeight="1" spans="1:18">
      <c r="A964" s="140">
        <f t="shared" si="33"/>
        <v>959</v>
      </c>
      <c r="B964" s="98" t="s">
        <v>1525</v>
      </c>
      <c r="C964" s="246" t="s">
        <v>21</v>
      </c>
      <c r="D964" s="161" t="s">
        <v>1526</v>
      </c>
      <c r="E964" s="162"/>
      <c r="F964" s="249"/>
      <c r="G964" s="249"/>
      <c r="H964" s="249"/>
      <c r="I964" s="249"/>
      <c r="J964" s="249"/>
      <c r="K964" s="249">
        <v>3</v>
      </c>
      <c r="L964" s="249"/>
      <c r="M964" s="249"/>
      <c r="N964" s="249"/>
      <c r="O964" s="250"/>
      <c r="P964" s="251">
        <v>3</v>
      </c>
      <c r="Q964" s="249"/>
      <c r="R964" s="163"/>
    </row>
    <row r="965" s="1" customFormat="1" customHeight="1" spans="1:18">
      <c r="A965" s="140">
        <f t="shared" ref="A965:A1027" si="36">ROW()-5</f>
        <v>960</v>
      </c>
      <c r="B965" s="98" t="s">
        <v>1525</v>
      </c>
      <c r="C965" s="246" t="s">
        <v>21</v>
      </c>
      <c r="D965" s="161" t="s">
        <v>1527</v>
      </c>
      <c r="E965" s="162"/>
      <c r="F965" s="249"/>
      <c r="G965" s="249"/>
      <c r="H965" s="249"/>
      <c r="I965" s="249"/>
      <c r="J965" s="249"/>
      <c r="K965" s="249">
        <v>3</v>
      </c>
      <c r="L965" s="249"/>
      <c r="M965" s="249"/>
      <c r="N965" s="249"/>
      <c r="O965" s="250"/>
      <c r="P965" s="251">
        <v>3</v>
      </c>
      <c r="Q965" s="249"/>
      <c r="R965" s="163"/>
    </row>
    <row r="966" s="1" customFormat="1" customHeight="1" spans="1:18">
      <c r="A966" s="140">
        <f t="shared" si="36"/>
        <v>961</v>
      </c>
      <c r="B966" s="98" t="s">
        <v>1525</v>
      </c>
      <c r="C966" s="246" t="s">
        <v>21</v>
      </c>
      <c r="D966" s="161" t="s">
        <v>468</v>
      </c>
      <c r="E966" s="162"/>
      <c r="F966" s="249"/>
      <c r="G966" s="249"/>
      <c r="H966" s="249"/>
      <c r="I966" s="249"/>
      <c r="J966" s="249"/>
      <c r="K966" s="249">
        <v>3</v>
      </c>
      <c r="L966" s="249"/>
      <c r="M966" s="249"/>
      <c r="N966" s="249"/>
      <c r="O966" s="250"/>
      <c r="P966" s="251">
        <v>3</v>
      </c>
      <c r="Q966" s="249"/>
      <c r="R966" s="163"/>
    </row>
    <row r="967" s="1" customFormat="1" customHeight="1" spans="1:18">
      <c r="A967" s="140">
        <f t="shared" si="36"/>
        <v>962</v>
      </c>
      <c r="B967" s="98" t="s">
        <v>1525</v>
      </c>
      <c r="C967" s="246" t="s">
        <v>21</v>
      </c>
      <c r="D967" s="161" t="s">
        <v>859</v>
      </c>
      <c r="E967" s="162"/>
      <c r="F967" s="249"/>
      <c r="G967" s="249"/>
      <c r="H967" s="249"/>
      <c r="I967" s="249"/>
      <c r="J967" s="249"/>
      <c r="K967" s="249">
        <v>3</v>
      </c>
      <c r="L967" s="249"/>
      <c r="M967" s="249"/>
      <c r="N967" s="249"/>
      <c r="O967" s="250"/>
      <c r="P967" s="251">
        <v>3</v>
      </c>
      <c r="Q967" s="249"/>
      <c r="R967" s="163"/>
    </row>
    <row r="968" s="1" customFormat="1" customHeight="1" spans="1:18">
      <c r="A968" s="140">
        <f t="shared" si="36"/>
        <v>963</v>
      </c>
      <c r="B968" s="98" t="s">
        <v>1525</v>
      </c>
      <c r="C968" s="246" t="s">
        <v>21</v>
      </c>
      <c r="D968" s="161" t="s">
        <v>857</v>
      </c>
      <c r="E968" s="162"/>
      <c r="F968" s="249"/>
      <c r="G968" s="249"/>
      <c r="H968" s="249"/>
      <c r="I968" s="249"/>
      <c r="J968" s="249"/>
      <c r="K968" s="249">
        <v>3</v>
      </c>
      <c r="L968" s="249"/>
      <c r="M968" s="249"/>
      <c r="N968" s="249"/>
      <c r="O968" s="250"/>
      <c r="P968" s="251">
        <v>3</v>
      </c>
      <c r="Q968" s="249"/>
      <c r="R968" s="163"/>
    </row>
    <row r="969" s="1" customFormat="1" customHeight="1" spans="1:18">
      <c r="A969" s="140">
        <f t="shared" si="36"/>
        <v>964</v>
      </c>
      <c r="B969" s="98" t="s">
        <v>1521</v>
      </c>
      <c r="C969" s="246" t="s">
        <v>21</v>
      </c>
      <c r="D969" s="161" t="s">
        <v>1528</v>
      </c>
      <c r="E969" s="162"/>
      <c r="F969" s="249"/>
      <c r="G969" s="249"/>
      <c r="H969" s="249"/>
      <c r="I969" s="249"/>
      <c r="J969" s="249"/>
      <c r="K969" s="249">
        <v>3</v>
      </c>
      <c r="L969" s="249"/>
      <c r="M969" s="249"/>
      <c r="N969" s="249"/>
      <c r="O969" s="250"/>
      <c r="P969" s="251">
        <v>3</v>
      </c>
      <c r="Q969" s="249"/>
      <c r="R969" s="163"/>
    </row>
    <row r="970" s="1" customFormat="1" customHeight="1" spans="1:18">
      <c r="A970" s="140">
        <f t="shared" si="36"/>
        <v>965</v>
      </c>
      <c r="B970" s="98" t="s">
        <v>1529</v>
      </c>
      <c r="C970" s="246" t="s">
        <v>21</v>
      </c>
      <c r="D970" s="161" t="s">
        <v>1530</v>
      </c>
      <c r="E970" s="162"/>
      <c r="F970" s="249"/>
      <c r="G970" s="249"/>
      <c r="H970" s="249"/>
      <c r="I970" s="249"/>
      <c r="J970" s="249"/>
      <c r="K970" s="249">
        <v>3</v>
      </c>
      <c r="L970" s="249"/>
      <c r="M970" s="249"/>
      <c r="N970" s="249"/>
      <c r="O970" s="250"/>
      <c r="P970" s="251">
        <v>3</v>
      </c>
      <c r="Q970" s="249"/>
      <c r="R970" s="163"/>
    </row>
    <row r="971" s="1" customFormat="1" customHeight="1" spans="1:18">
      <c r="A971" s="140">
        <f t="shared" si="36"/>
        <v>966</v>
      </c>
      <c r="B971" s="98" t="s">
        <v>1529</v>
      </c>
      <c r="C971" s="246" t="s">
        <v>21</v>
      </c>
      <c r="D971" s="161" t="s">
        <v>858</v>
      </c>
      <c r="E971" s="162"/>
      <c r="F971" s="249"/>
      <c r="G971" s="249"/>
      <c r="H971" s="249"/>
      <c r="I971" s="249"/>
      <c r="J971" s="249"/>
      <c r="K971" s="249">
        <v>3</v>
      </c>
      <c r="L971" s="249"/>
      <c r="M971" s="249"/>
      <c r="N971" s="249"/>
      <c r="O971" s="250"/>
      <c r="P971" s="251">
        <v>3</v>
      </c>
      <c r="Q971" s="249"/>
      <c r="R971" s="163"/>
    </row>
    <row r="972" s="1" customFormat="1" customHeight="1" spans="1:18">
      <c r="A972" s="140">
        <f t="shared" si="36"/>
        <v>967</v>
      </c>
      <c r="B972" s="98" t="s">
        <v>1529</v>
      </c>
      <c r="C972" s="246" t="s">
        <v>21</v>
      </c>
      <c r="D972" s="161" t="s">
        <v>1531</v>
      </c>
      <c r="E972" s="162"/>
      <c r="F972" s="249"/>
      <c r="G972" s="249"/>
      <c r="H972" s="249"/>
      <c r="I972" s="249"/>
      <c r="J972" s="249"/>
      <c r="K972" s="249">
        <v>3</v>
      </c>
      <c r="L972" s="249"/>
      <c r="M972" s="249"/>
      <c r="N972" s="249"/>
      <c r="O972" s="250"/>
      <c r="P972" s="251">
        <v>2</v>
      </c>
      <c r="Q972" s="249"/>
      <c r="R972" s="163"/>
    </row>
    <row r="973" s="1" customFormat="1" customHeight="1" spans="1:18">
      <c r="A973" s="140">
        <f t="shared" si="36"/>
        <v>968</v>
      </c>
      <c r="B973" s="98" t="s">
        <v>1529</v>
      </c>
      <c r="C973" s="246" t="s">
        <v>21</v>
      </c>
      <c r="D973" s="161" t="s">
        <v>856</v>
      </c>
      <c r="E973" s="162"/>
      <c r="F973" s="249"/>
      <c r="G973" s="249"/>
      <c r="H973" s="249"/>
      <c r="I973" s="249"/>
      <c r="J973" s="249"/>
      <c r="K973" s="249">
        <v>3</v>
      </c>
      <c r="L973" s="249"/>
      <c r="M973" s="249"/>
      <c r="N973" s="249"/>
      <c r="O973" s="250"/>
      <c r="P973" s="251">
        <v>1</v>
      </c>
      <c r="Q973" s="249"/>
      <c r="R973" s="163"/>
    </row>
    <row r="974" s="1" customFormat="1" customHeight="1" spans="1:18">
      <c r="A974" s="140">
        <f t="shared" si="36"/>
        <v>969</v>
      </c>
      <c r="B974" s="98" t="s">
        <v>1532</v>
      </c>
      <c r="C974" s="246" t="s">
        <v>305</v>
      </c>
      <c r="D974" s="161" t="s">
        <v>1533</v>
      </c>
      <c r="E974" s="162"/>
      <c r="F974" s="249"/>
      <c r="G974" s="249"/>
      <c r="H974" s="249"/>
      <c r="I974" s="249"/>
      <c r="J974" s="249"/>
      <c r="K974" s="249">
        <v>2</v>
      </c>
      <c r="L974" s="249"/>
      <c r="M974" s="249"/>
      <c r="N974" s="249"/>
      <c r="O974" s="250"/>
      <c r="P974" s="251">
        <v>2</v>
      </c>
      <c r="Q974" s="249"/>
      <c r="R974" s="163"/>
    </row>
    <row r="975" s="1" customFormat="1" customHeight="1" spans="1:18">
      <c r="A975" s="140">
        <f t="shared" si="36"/>
        <v>970</v>
      </c>
      <c r="B975" s="98" t="s">
        <v>1534</v>
      </c>
      <c r="C975" s="246" t="s">
        <v>172</v>
      </c>
      <c r="D975" s="161" t="s">
        <v>1535</v>
      </c>
      <c r="E975" s="162"/>
      <c r="F975" s="249"/>
      <c r="G975" s="249"/>
      <c r="H975" s="249"/>
      <c r="I975" s="249"/>
      <c r="J975" s="249"/>
      <c r="K975" s="249">
        <v>2</v>
      </c>
      <c r="L975" s="249"/>
      <c r="M975" s="249"/>
      <c r="N975" s="249"/>
      <c r="O975" s="250"/>
      <c r="P975" s="251">
        <v>2</v>
      </c>
      <c r="Q975" s="249"/>
      <c r="R975" s="163"/>
    </row>
    <row r="976" s="1" customFormat="1" customHeight="1" spans="1:18">
      <c r="A976" s="140">
        <f t="shared" si="36"/>
        <v>971</v>
      </c>
      <c r="B976" s="98" t="s">
        <v>1536</v>
      </c>
      <c r="C976" s="246" t="s">
        <v>21</v>
      </c>
      <c r="D976" s="161" t="s">
        <v>1537</v>
      </c>
      <c r="E976" s="162"/>
      <c r="F976" s="249"/>
      <c r="G976" s="249"/>
      <c r="H976" s="249"/>
      <c r="I976" s="249"/>
      <c r="J976" s="249"/>
      <c r="K976" s="249">
        <v>1</v>
      </c>
      <c r="L976" s="249"/>
      <c r="M976" s="249"/>
      <c r="N976" s="249"/>
      <c r="O976" s="250"/>
      <c r="P976" s="251">
        <v>1</v>
      </c>
      <c r="Q976" s="249"/>
      <c r="R976" s="163"/>
    </row>
    <row r="977" s="1" customFormat="1" customHeight="1" spans="1:18">
      <c r="A977" s="140">
        <f t="shared" si="36"/>
        <v>972</v>
      </c>
      <c r="B977" s="98" t="s">
        <v>1538</v>
      </c>
      <c r="C977" s="246" t="s">
        <v>248</v>
      </c>
      <c r="D977" s="161" t="s">
        <v>1539</v>
      </c>
      <c r="E977" s="162"/>
      <c r="F977" s="249"/>
      <c r="G977" s="249"/>
      <c r="H977" s="249"/>
      <c r="I977" s="249"/>
      <c r="J977" s="249"/>
      <c r="K977" s="249">
        <v>1</v>
      </c>
      <c r="L977" s="249"/>
      <c r="M977" s="249"/>
      <c r="N977" s="249"/>
      <c r="O977" s="250"/>
      <c r="P977" s="251">
        <v>1</v>
      </c>
      <c r="Q977" s="249"/>
      <c r="R977" s="163"/>
    </row>
    <row r="978" s="1" customFormat="1" customHeight="1" spans="1:18">
      <c r="A978" s="140">
        <f t="shared" si="36"/>
        <v>973</v>
      </c>
      <c r="B978" s="98" t="s">
        <v>1540</v>
      </c>
      <c r="C978" s="246" t="s">
        <v>21</v>
      </c>
      <c r="D978" s="161" t="s">
        <v>1541</v>
      </c>
      <c r="E978" s="162"/>
      <c r="F978" s="249"/>
      <c r="G978" s="249"/>
      <c r="H978" s="249"/>
      <c r="I978" s="249"/>
      <c r="J978" s="249"/>
      <c r="K978" s="249">
        <v>20</v>
      </c>
      <c r="L978" s="249"/>
      <c r="M978" s="249"/>
      <c r="N978" s="249"/>
      <c r="O978" s="250"/>
      <c r="P978" s="251">
        <v>20</v>
      </c>
      <c r="Q978" s="249"/>
      <c r="R978" s="163"/>
    </row>
    <row r="979" s="1" customFormat="1" customHeight="1" spans="1:18">
      <c r="A979" s="140">
        <f t="shared" si="36"/>
        <v>974</v>
      </c>
      <c r="B979" s="98" t="s">
        <v>1542</v>
      </c>
      <c r="C979" s="246" t="s">
        <v>21</v>
      </c>
      <c r="D979" s="252"/>
      <c r="E979" s="30"/>
      <c r="F979" s="249"/>
      <c r="G979" s="249"/>
      <c r="H979" s="249"/>
      <c r="I979" s="249"/>
      <c r="J979" s="249"/>
      <c r="K979" s="249">
        <v>20</v>
      </c>
      <c r="L979" s="249"/>
      <c r="M979" s="249"/>
      <c r="N979" s="249"/>
      <c r="O979" s="250"/>
      <c r="P979" s="251">
        <v>20</v>
      </c>
      <c r="Q979" s="249"/>
      <c r="R979" s="171"/>
    </row>
    <row r="980" s="1" customFormat="1" customHeight="1" spans="1:18">
      <c r="A980" s="140">
        <f t="shared" si="36"/>
        <v>975</v>
      </c>
      <c r="B980" s="98" t="s">
        <v>1543</v>
      </c>
      <c r="C980" s="246" t="s">
        <v>21</v>
      </c>
      <c r="D980" s="161" t="s">
        <v>826</v>
      </c>
      <c r="E980" s="162"/>
      <c r="F980" s="249"/>
      <c r="G980" s="249"/>
      <c r="H980" s="249"/>
      <c r="I980" s="249"/>
      <c r="J980" s="249"/>
      <c r="K980" s="251">
        <v>150</v>
      </c>
      <c r="L980" s="249"/>
      <c r="M980" s="249"/>
      <c r="N980" s="249"/>
      <c r="O980" s="250"/>
      <c r="P980" s="251">
        <v>150</v>
      </c>
      <c r="Q980" s="249"/>
      <c r="R980" s="163"/>
    </row>
    <row r="981" s="1" customFormat="1" customHeight="1" spans="1:18">
      <c r="A981" s="140">
        <f t="shared" si="36"/>
        <v>976</v>
      </c>
      <c r="B981" s="98" t="s">
        <v>1544</v>
      </c>
      <c r="C981" s="246" t="s">
        <v>21</v>
      </c>
      <c r="D981" s="161" t="s">
        <v>826</v>
      </c>
      <c r="E981" s="162"/>
      <c r="F981" s="249"/>
      <c r="G981" s="249"/>
      <c r="H981" s="249"/>
      <c r="I981" s="249"/>
      <c r="J981" s="249"/>
      <c r="K981" s="251">
        <v>150</v>
      </c>
      <c r="L981" s="249"/>
      <c r="M981" s="249"/>
      <c r="N981" s="249"/>
      <c r="O981" s="250"/>
      <c r="P981" s="251">
        <v>150</v>
      </c>
      <c r="Q981" s="249"/>
      <c r="R981" s="163"/>
    </row>
    <row r="982" s="1" customFormat="1" customHeight="1" spans="1:18">
      <c r="A982" s="140">
        <f t="shared" si="36"/>
        <v>977</v>
      </c>
      <c r="B982" s="98" t="s">
        <v>1543</v>
      </c>
      <c r="C982" s="246" t="s">
        <v>21</v>
      </c>
      <c r="D982" s="161" t="s">
        <v>1545</v>
      </c>
      <c r="E982" s="162"/>
      <c r="F982" s="249"/>
      <c r="G982" s="249"/>
      <c r="H982" s="249"/>
      <c r="I982" s="249"/>
      <c r="J982" s="249"/>
      <c r="K982" s="251">
        <v>150</v>
      </c>
      <c r="L982" s="249"/>
      <c r="M982" s="249"/>
      <c r="N982" s="249"/>
      <c r="O982" s="250"/>
      <c r="P982" s="251">
        <v>150</v>
      </c>
      <c r="Q982" s="249"/>
      <c r="R982" s="163"/>
    </row>
    <row r="983" s="1" customFormat="1" customHeight="1" spans="1:18">
      <c r="A983" s="140">
        <f t="shared" si="36"/>
        <v>978</v>
      </c>
      <c r="B983" s="98" t="s">
        <v>1544</v>
      </c>
      <c r="C983" s="246" t="s">
        <v>21</v>
      </c>
      <c r="D983" s="161" t="s">
        <v>1545</v>
      </c>
      <c r="E983" s="162"/>
      <c r="F983" s="249"/>
      <c r="G983" s="249"/>
      <c r="H983" s="249"/>
      <c r="I983" s="249"/>
      <c r="J983" s="249"/>
      <c r="K983" s="251">
        <v>150</v>
      </c>
      <c r="L983" s="249"/>
      <c r="M983" s="249"/>
      <c r="N983" s="249"/>
      <c r="O983" s="250"/>
      <c r="P983" s="251">
        <v>150</v>
      </c>
      <c r="Q983" s="249"/>
      <c r="R983" s="163"/>
    </row>
    <row r="984" s="1" customFormat="1" customHeight="1" spans="1:18">
      <c r="A984" s="140">
        <f t="shared" si="36"/>
        <v>979</v>
      </c>
      <c r="B984" s="98" t="s">
        <v>1543</v>
      </c>
      <c r="C984" s="246" t="s">
        <v>21</v>
      </c>
      <c r="D984" s="161" t="s">
        <v>1546</v>
      </c>
      <c r="E984" s="162"/>
      <c r="F984" s="249"/>
      <c r="G984" s="249"/>
      <c r="H984" s="249"/>
      <c r="I984" s="249"/>
      <c r="J984" s="249"/>
      <c r="K984" s="251">
        <v>150</v>
      </c>
      <c r="L984" s="249"/>
      <c r="M984" s="249"/>
      <c r="N984" s="249"/>
      <c r="O984" s="250"/>
      <c r="P984" s="251">
        <v>150</v>
      </c>
      <c r="Q984" s="249"/>
      <c r="R984" s="163"/>
    </row>
    <row r="985" s="1" customFormat="1" customHeight="1" spans="1:18">
      <c r="A985" s="140">
        <f t="shared" si="36"/>
        <v>980</v>
      </c>
      <c r="B985" s="98" t="s">
        <v>1544</v>
      </c>
      <c r="C985" s="246" t="s">
        <v>21</v>
      </c>
      <c r="D985" s="161" t="s">
        <v>1546</v>
      </c>
      <c r="E985" s="162"/>
      <c r="F985" s="249"/>
      <c r="G985" s="249"/>
      <c r="H985" s="249"/>
      <c r="I985" s="249"/>
      <c r="J985" s="249"/>
      <c r="K985" s="251">
        <v>150</v>
      </c>
      <c r="L985" s="249"/>
      <c r="M985" s="249"/>
      <c r="N985" s="249"/>
      <c r="O985" s="250"/>
      <c r="P985" s="251">
        <v>150</v>
      </c>
      <c r="Q985" s="249"/>
      <c r="R985" s="163"/>
    </row>
    <row r="986" s="1" customFormat="1" customHeight="1" spans="1:18">
      <c r="A986" s="140">
        <f t="shared" si="36"/>
        <v>981</v>
      </c>
      <c r="B986" s="98" t="s">
        <v>1547</v>
      </c>
      <c r="C986" s="246" t="s">
        <v>997</v>
      </c>
      <c r="D986" s="161" t="s">
        <v>1548</v>
      </c>
      <c r="E986" s="162"/>
      <c r="F986" s="249"/>
      <c r="G986" s="249"/>
      <c r="H986" s="249"/>
      <c r="I986" s="249"/>
      <c r="J986" s="249"/>
      <c r="K986" s="251">
        <v>10</v>
      </c>
      <c r="L986" s="249"/>
      <c r="M986" s="249"/>
      <c r="N986" s="249"/>
      <c r="O986" s="250"/>
      <c r="P986" s="251">
        <v>10</v>
      </c>
      <c r="Q986" s="249"/>
      <c r="R986" s="163"/>
    </row>
    <row r="987" s="1" customFormat="1" customHeight="1" spans="1:18">
      <c r="A987" s="140">
        <f t="shared" si="36"/>
        <v>982</v>
      </c>
      <c r="B987" s="98" t="s">
        <v>1547</v>
      </c>
      <c r="C987" s="246" t="s">
        <v>997</v>
      </c>
      <c r="D987" s="161" t="s">
        <v>1549</v>
      </c>
      <c r="E987" s="162"/>
      <c r="F987" s="249"/>
      <c r="G987" s="249"/>
      <c r="H987" s="249"/>
      <c r="I987" s="249"/>
      <c r="J987" s="249"/>
      <c r="K987" s="251">
        <v>10</v>
      </c>
      <c r="L987" s="249"/>
      <c r="M987" s="249"/>
      <c r="N987" s="249"/>
      <c r="O987" s="250"/>
      <c r="P987" s="251">
        <v>10</v>
      </c>
      <c r="Q987" s="249"/>
      <c r="R987" s="163"/>
    </row>
    <row r="988" s="1" customFormat="1" customHeight="1" spans="1:18">
      <c r="A988" s="140">
        <f t="shared" si="36"/>
        <v>983</v>
      </c>
      <c r="B988" s="98" t="s">
        <v>1547</v>
      </c>
      <c r="C988" s="246" t="s">
        <v>997</v>
      </c>
      <c r="D988" s="161" t="s">
        <v>1550</v>
      </c>
      <c r="E988" s="162"/>
      <c r="F988" s="249"/>
      <c r="G988" s="249"/>
      <c r="H988" s="249"/>
      <c r="I988" s="249"/>
      <c r="J988" s="249"/>
      <c r="K988" s="251">
        <v>10</v>
      </c>
      <c r="L988" s="249"/>
      <c r="M988" s="249"/>
      <c r="N988" s="249"/>
      <c r="O988" s="250"/>
      <c r="P988" s="251">
        <v>10</v>
      </c>
      <c r="Q988" s="249"/>
      <c r="R988" s="163"/>
    </row>
    <row r="989" s="1" customFormat="1" customHeight="1" spans="1:18">
      <c r="A989" s="140">
        <f t="shared" si="36"/>
        <v>984</v>
      </c>
      <c r="B989" s="98" t="s">
        <v>1547</v>
      </c>
      <c r="C989" s="246" t="s">
        <v>997</v>
      </c>
      <c r="D989" s="161" t="s">
        <v>1548</v>
      </c>
      <c r="E989" s="162"/>
      <c r="F989" s="249"/>
      <c r="G989" s="249"/>
      <c r="H989" s="249"/>
      <c r="I989" s="249"/>
      <c r="J989" s="249"/>
      <c r="K989" s="251">
        <v>10</v>
      </c>
      <c r="L989" s="249"/>
      <c r="M989" s="249"/>
      <c r="N989" s="249"/>
      <c r="O989" s="250"/>
      <c r="P989" s="251">
        <v>10</v>
      </c>
      <c r="Q989" s="249"/>
      <c r="R989" s="163"/>
    </row>
    <row r="990" s="1" customFormat="1" customHeight="1" spans="1:18">
      <c r="A990" s="140">
        <f t="shared" si="36"/>
        <v>985</v>
      </c>
      <c r="B990" s="98" t="s">
        <v>1547</v>
      </c>
      <c r="C990" s="246" t="s">
        <v>997</v>
      </c>
      <c r="D990" s="161" t="s">
        <v>1551</v>
      </c>
      <c r="E990" s="162"/>
      <c r="F990" s="249"/>
      <c r="G990" s="249"/>
      <c r="H990" s="249"/>
      <c r="I990" s="249"/>
      <c r="J990" s="249"/>
      <c r="K990" s="251">
        <v>10</v>
      </c>
      <c r="L990" s="249"/>
      <c r="M990" s="249"/>
      <c r="N990" s="249"/>
      <c r="O990" s="250"/>
      <c r="P990" s="251">
        <v>10</v>
      </c>
      <c r="Q990" s="249"/>
      <c r="R990" s="163"/>
    </row>
    <row r="991" s="1" customFormat="1" customHeight="1" spans="1:18">
      <c r="A991" s="140">
        <f t="shared" si="36"/>
        <v>986</v>
      </c>
      <c r="B991" s="98" t="s">
        <v>1547</v>
      </c>
      <c r="C991" s="246" t="s">
        <v>997</v>
      </c>
      <c r="D991" s="161" t="s">
        <v>1552</v>
      </c>
      <c r="E991" s="162"/>
      <c r="F991" s="249"/>
      <c r="G991" s="249"/>
      <c r="H991" s="249"/>
      <c r="I991" s="249"/>
      <c r="J991" s="249"/>
      <c r="K991" s="251">
        <v>10</v>
      </c>
      <c r="L991" s="249"/>
      <c r="M991" s="249"/>
      <c r="N991" s="249"/>
      <c r="O991" s="250"/>
      <c r="P991" s="251">
        <v>10</v>
      </c>
      <c r="Q991" s="249"/>
      <c r="R991" s="163"/>
    </row>
    <row r="992" s="1" customFormat="1" customHeight="1" spans="1:18">
      <c r="A992" s="140">
        <f t="shared" si="36"/>
        <v>987</v>
      </c>
      <c r="B992" s="98" t="s">
        <v>1547</v>
      </c>
      <c r="C992" s="246" t="s">
        <v>997</v>
      </c>
      <c r="D992" s="161" t="s">
        <v>144</v>
      </c>
      <c r="E992" s="162"/>
      <c r="F992" s="249"/>
      <c r="G992" s="249"/>
      <c r="H992" s="249"/>
      <c r="I992" s="249"/>
      <c r="J992" s="249"/>
      <c r="K992" s="251">
        <v>10</v>
      </c>
      <c r="L992" s="249"/>
      <c r="M992" s="249"/>
      <c r="N992" s="249"/>
      <c r="O992" s="250"/>
      <c r="P992" s="251">
        <v>10</v>
      </c>
      <c r="Q992" s="249"/>
      <c r="R992" s="163"/>
    </row>
    <row r="993" s="1" customFormat="1" customHeight="1" spans="1:18">
      <c r="A993" s="140">
        <f t="shared" si="36"/>
        <v>988</v>
      </c>
      <c r="B993" s="98" t="s">
        <v>1553</v>
      </c>
      <c r="C993" s="246" t="s">
        <v>21</v>
      </c>
      <c r="D993" s="161" t="s">
        <v>1554</v>
      </c>
      <c r="E993" s="162"/>
      <c r="F993" s="249"/>
      <c r="G993" s="249"/>
      <c r="H993" s="249"/>
      <c r="I993" s="249"/>
      <c r="J993" s="249"/>
      <c r="K993" s="251">
        <v>1</v>
      </c>
      <c r="L993" s="249"/>
      <c r="M993" s="249"/>
      <c r="N993" s="249"/>
      <c r="O993" s="250"/>
      <c r="P993" s="251">
        <v>1</v>
      </c>
      <c r="Q993" s="249"/>
      <c r="R993" s="163"/>
    </row>
    <row r="994" s="1" customFormat="1" customHeight="1" spans="1:18">
      <c r="A994" s="140">
        <f t="shared" si="36"/>
        <v>989</v>
      </c>
      <c r="B994" s="98" t="s">
        <v>1555</v>
      </c>
      <c r="C994" s="246" t="s">
        <v>21</v>
      </c>
      <c r="D994" s="161" t="s">
        <v>1556</v>
      </c>
      <c r="E994" s="162"/>
      <c r="F994" s="249"/>
      <c r="G994" s="249"/>
      <c r="H994" s="249"/>
      <c r="I994" s="249"/>
      <c r="J994" s="249"/>
      <c r="K994" s="251">
        <v>100</v>
      </c>
      <c r="L994" s="249"/>
      <c r="M994" s="249"/>
      <c r="N994" s="249"/>
      <c r="O994" s="250"/>
      <c r="P994" s="251">
        <v>100</v>
      </c>
      <c r="Q994" s="249"/>
      <c r="R994" s="163"/>
    </row>
    <row r="995" s="1" customFormat="1" customHeight="1" spans="1:18">
      <c r="A995" s="140">
        <f t="shared" si="36"/>
        <v>990</v>
      </c>
      <c r="B995" s="98" t="s">
        <v>1557</v>
      </c>
      <c r="C995" s="246" t="s">
        <v>21</v>
      </c>
      <c r="D995" s="253"/>
      <c r="E995" s="30"/>
      <c r="F995" s="249"/>
      <c r="G995" s="249"/>
      <c r="H995" s="249"/>
      <c r="I995" s="249"/>
      <c r="J995" s="249"/>
      <c r="K995" s="251">
        <v>1</v>
      </c>
      <c r="L995" s="249"/>
      <c r="M995" s="249"/>
      <c r="N995" s="249"/>
      <c r="O995" s="250"/>
      <c r="P995" s="251">
        <v>1</v>
      </c>
      <c r="Q995" s="249"/>
      <c r="R995" s="163"/>
    </row>
    <row r="996" s="1" customFormat="1" customHeight="1" spans="1:18">
      <c r="A996" s="140">
        <f t="shared" si="36"/>
        <v>991</v>
      </c>
      <c r="B996" s="98" t="s">
        <v>1558</v>
      </c>
      <c r="C996" s="246" t="s">
        <v>1000</v>
      </c>
      <c r="D996" s="94" t="s">
        <v>1559</v>
      </c>
      <c r="E996" s="254"/>
      <c r="F996" s="249"/>
      <c r="G996" s="249"/>
      <c r="H996" s="249"/>
      <c r="I996" s="249"/>
      <c r="J996" s="249"/>
      <c r="K996" s="251">
        <v>100</v>
      </c>
      <c r="L996" s="249"/>
      <c r="M996" s="249"/>
      <c r="N996" s="249"/>
      <c r="O996" s="250"/>
      <c r="P996" s="251">
        <v>100</v>
      </c>
      <c r="Q996" s="249"/>
      <c r="R996" s="254"/>
    </row>
    <row r="997" s="1" customFormat="1" customHeight="1" spans="1:18">
      <c r="A997" s="140">
        <f t="shared" si="36"/>
        <v>992</v>
      </c>
      <c r="B997" s="255" t="s">
        <v>1560</v>
      </c>
      <c r="C997" s="256" t="s">
        <v>21</v>
      </c>
      <c r="D997" s="257" t="s">
        <v>1561</v>
      </c>
      <c r="E997" s="258"/>
      <c r="F997" s="259"/>
      <c r="G997" s="259"/>
      <c r="H997" s="259"/>
      <c r="I997" s="259"/>
      <c r="J997" s="259"/>
      <c r="K997" s="259">
        <v>30</v>
      </c>
      <c r="L997" s="259"/>
      <c r="M997" s="259"/>
      <c r="N997" s="259"/>
      <c r="O997" s="260"/>
      <c r="P997" s="259">
        <v>30</v>
      </c>
      <c r="Q997" s="259"/>
      <c r="R997" s="258"/>
    </row>
    <row r="998" s="1" customFormat="1" customHeight="1" spans="1:18">
      <c r="A998" s="140">
        <f t="shared" si="36"/>
        <v>993</v>
      </c>
      <c r="B998" s="255" t="s">
        <v>1562</v>
      </c>
      <c r="C998" s="241" t="s">
        <v>28</v>
      </c>
      <c r="D998" s="255" t="s">
        <v>140</v>
      </c>
      <c r="E998" s="261"/>
      <c r="F998" s="262"/>
      <c r="G998" s="262"/>
      <c r="H998" s="262"/>
      <c r="I998" s="262"/>
      <c r="J998" s="262"/>
      <c r="K998" s="262">
        <v>6</v>
      </c>
      <c r="L998" s="262"/>
      <c r="M998" s="262"/>
      <c r="N998" s="262"/>
      <c r="O998" s="263"/>
      <c r="P998" s="262">
        <v>6</v>
      </c>
      <c r="Q998" s="262"/>
      <c r="R998" s="261"/>
    </row>
    <row r="999" s="1" customFormat="1" customHeight="1" spans="1:18">
      <c r="A999" s="140">
        <f t="shared" si="36"/>
        <v>994</v>
      </c>
      <c r="B999" s="255" t="s">
        <v>1563</v>
      </c>
      <c r="C999" s="255" t="s">
        <v>21</v>
      </c>
      <c r="D999" s="264"/>
      <c r="E999" s="261"/>
      <c r="F999" s="262"/>
      <c r="G999" s="262"/>
      <c r="H999" s="262"/>
      <c r="I999" s="262"/>
      <c r="J999" s="262"/>
      <c r="K999" s="262">
        <v>10</v>
      </c>
      <c r="L999" s="262"/>
      <c r="M999" s="262"/>
      <c r="N999" s="262"/>
      <c r="O999" s="263"/>
      <c r="P999" s="262">
        <v>10</v>
      </c>
      <c r="Q999" s="262"/>
      <c r="R999" s="261"/>
    </row>
    <row r="1000" s="1" customFormat="1" customHeight="1" spans="1:18">
      <c r="A1000" s="140">
        <f t="shared" si="36"/>
        <v>995</v>
      </c>
      <c r="B1000" s="255" t="s">
        <v>1564</v>
      </c>
      <c r="C1000" s="255" t="s">
        <v>172</v>
      </c>
      <c r="D1000" s="265" t="s">
        <v>1565</v>
      </c>
      <c r="E1000" s="266"/>
      <c r="F1000" s="262"/>
      <c r="G1000" s="262"/>
      <c r="H1000" s="262"/>
      <c r="I1000" s="262"/>
      <c r="J1000" s="262"/>
      <c r="K1000" s="262">
        <v>1</v>
      </c>
      <c r="L1000" s="262"/>
      <c r="M1000" s="262"/>
      <c r="N1000" s="262"/>
      <c r="O1000" s="263"/>
      <c r="P1000" s="262">
        <v>1</v>
      </c>
      <c r="Q1000" s="262"/>
      <c r="R1000" s="266"/>
    </row>
    <row r="1001" s="1" customFormat="1" customHeight="1" spans="1:18">
      <c r="A1001" s="140">
        <f t="shared" si="36"/>
        <v>996</v>
      </c>
      <c r="B1001" s="255" t="s">
        <v>1566</v>
      </c>
      <c r="C1001" s="255" t="s">
        <v>131</v>
      </c>
      <c r="D1001" s="255" t="s">
        <v>1567</v>
      </c>
      <c r="E1001" s="261"/>
      <c r="F1001" s="262"/>
      <c r="G1001" s="262"/>
      <c r="H1001" s="262"/>
      <c r="I1001" s="262"/>
      <c r="J1001" s="262"/>
      <c r="K1001" s="262">
        <v>1</v>
      </c>
      <c r="L1001" s="262"/>
      <c r="M1001" s="262"/>
      <c r="N1001" s="262"/>
      <c r="O1001" s="263"/>
      <c r="P1001" s="262">
        <v>1</v>
      </c>
      <c r="Q1001" s="262"/>
      <c r="R1001" s="261"/>
    </row>
    <row r="1002" s="1" customFormat="1" customHeight="1" spans="1:18">
      <c r="A1002" s="140">
        <f t="shared" si="36"/>
        <v>997</v>
      </c>
      <c r="B1002" s="145" t="s">
        <v>1568</v>
      </c>
      <c r="C1002" s="148" t="s">
        <v>21</v>
      </c>
      <c r="D1002" s="148" t="s">
        <v>1569</v>
      </c>
      <c r="E1002" s="261"/>
      <c r="F1002" s="262"/>
      <c r="G1002" s="262"/>
      <c r="H1002" s="262"/>
      <c r="I1002" s="262"/>
      <c r="J1002" s="262"/>
      <c r="K1002" s="267">
        <v>30</v>
      </c>
      <c r="L1002" s="262"/>
      <c r="M1002" s="262"/>
      <c r="N1002" s="262"/>
      <c r="O1002" s="263"/>
      <c r="P1002" s="267">
        <v>30</v>
      </c>
      <c r="Q1002" s="262"/>
      <c r="R1002" s="261"/>
    </row>
    <row r="1003" s="1" customFormat="1" customHeight="1" spans="1:18">
      <c r="A1003" s="140">
        <f t="shared" si="36"/>
        <v>998</v>
      </c>
      <c r="B1003" s="145" t="s">
        <v>1568</v>
      </c>
      <c r="C1003" s="148" t="s">
        <v>21</v>
      </c>
      <c r="D1003" s="148" t="s">
        <v>1570</v>
      </c>
      <c r="E1003" s="261"/>
      <c r="F1003" s="262"/>
      <c r="G1003" s="262"/>
      <c r="H1003" s="262"/>
      <c r="I1003" s="262"/>
      <c r="J1003" s="262"/>
      <c r="K1003" s="267">
        <v>30</v>
      </c>
      <c r="L1003" s="262"/>
      <c r="M1003" s="262"/>
      <c r="N1003" s="262"/>
      <c r="O1003" s="263"/>
      <c r="P1003" s="267">
        <v>30</v>
      </c>
      <c r="Q1003" s="262"/>
      <c r="R1003" s="261"/>
    </row>
    <row r="1004" s="1" customFormat="1" customHeight="1" spans="1:18">
      <c r="A1004" s="140">
        <f t="shared" si="36"/>
        <v>999</v>
      </c>
      <c r="B1004" s="145" t="s">
        <v>1568</v>
      </c>
      <c r="C1004" s="148" t="s">
        <v>21</v>
      </c>
      <c r="D1004" s="148" t="s">
        <v>1571</v>
      </c>
      <c r="E1004" s="261"/>
      <c r="F1004" s="262"/>
      <c r="G1004" s="262"/>
      <c r="H1004" s="262"/>
      <c r="I1004" s="262"/>
      <c r="J1004" s="262"/>
      <c r="K1004" s="267">
        <v>10</v>
      </c>
      <c r="L1004" s="262"/>
      <c r="M1004" s="262"/>
      <c r="N1004" s="262"/>
      <c r="O1004" s="263"/>
      <c r="P1004" s="267">
        <v>10</v>
      </c>
      <c r="Q1004" s="262"/>
      <c r="R1004" s="261"/>
    </row>
    <row r="1005" s="1" customFormat="1" customHeight="1" spans="1:18">
      <c r="A1005" s="140">
        <f t="shared" si="36"/>
        <v>1000</v>
      </c>
      <c r="B1005" s="145" t="s">
        <v>1568</v>
      </c>
      <c r="C1005" s="148" t="s">
        <v>21</v>
      </c>
      <c r="D1005" s="145" t="s">
        <v>1572</v>
      </c>
      <c r="E1005" s="261"/>
      <c r="F1005" s="262"/>
      <c r="G1005" s="262"/>
      <c r="H1005" s="262"/>
      <c r="I1005" s="262"/>
      <c r="J1005" s="262"/>
      <c r="K1005" s="267">
        <v>10</v>
      </c>
      <c r="L1005" s="262"/>
      <c r="M1005" s="262"/>
      <c r="N1005" s="262"/>
      <c r="O1005" s="263"/>
      <c r="P1005" s="267">
        <v>10</v>
      </c>
      <c r="Q1005" s="262"/>
      <c r="R1005" s="261"/>
    </row>
    <row r="1006" s="1" customFormat="1" customHeight="1" spans="1:18">
      <c r="A1006" s="140">
        <f t="shared" si="36"/>
        <v>1001</v>
      </c>
      <c r="B1006" s="145" t="s">
        <v>1568</v>
      </c>
      <c r="C1006" s="148" t="s">
        <v>21</v>
      </c>
      <c r="D1006" s="145" t="s">
        <v>1573</v>
      </c>
      <c r="E1006" s="261"/>
      <c r="F1006" s="262"/>
      <c r="G1006" s="262"/>
      <c r="H1006" s="262"/>
      <c r="I1006" s="262"/>
      <c r="J1006" s="262"/>
      <c r="K1006" s="267">
        <v>10</v>
      </c>
      <c r="L1006" s="262"/>
      <c r="M1006" s="262"/>
      <c r="N1006" s="262"/>
      <c r="O1006" s="263"/>
      <c r="P1006" s="267">
        <v>10</v>
      </c>
      <c r="Q1006" s="262"/>
      <c r="R1006" s="261"/>
    </row>
    <row r="1007" s="1" customFormat="1" customHeight="1" spans="1:18">
      <c r="A1007" s="140">
        <f t="shared" si="36"/>
        <v>1002</v>
      </c>
      <c r="B1007" s="145" t="s">
        <v>1568</v>
      </c>
      <c r="C1007" s="148" t="s">
        <v>21</v>
      </c>
      <c r="D1007" s="145" t="s">
        <v>1574</v>
      </c>
      <c r="E1007" s="261"/>
      <c r="F1007" s="262"/>
      <c r="G1007" s="262"/>
      <c r="H1007" s="262"/>
      <c r="I1007" s="262"/>
      <c r="J1007" s="262"/>
      <c r="K1007" s="267">
        <v>30</v>
      </c>
      <c r="L1007" s="262"/>
      <c r="M1007" s="262"/>
      <c r="N1007" s="262"/>
      <c r="O1007" s="263"/>
      <c r="P1007" s="267">
        <v>30</v>
      </c>
      <c r="Q1007" s="262"/>
      <c r="R1007" s="261"/>
    </row>
    <row r="1008" s="1" customFormat="1" customHeight="1" spans="1:18">
      <c r="A1008" s="140">
        <f t="shared" si="36"/>
        <v>1003</v>
      </c>
      <c r="B1008" s="145" t="s">
        <v>1568</v>
      </c>
      <c r="C1008" s="148" t="s">
        <v>21</v>
      </c>
      <c r="D1008" s="145" t="s">
        <v>1574</v>
      </c>
      <c r="E1008" s="261"/>
      <c r="F1008" s="262"/>
      <c r="G1008" s="262"/>
      <c r="H1008" s="262"/>
      <c r="I1008" s="262"/>
      <c r="J1008" s="262"/>
      <c r="K1008" s="267">
        <v>30</v>
      </c>
      <c r="L1008" s="262"/>
      <c r="M1008" s="262"/>
      <c r="N1008" s="262"/>
      <c r="O1008" s="263"/>
      <c r="P1008" s="267">
        <v>30</v>
      </c>
      <c r="Q1008" s="262"/>
      <c r="R1008" s="261"/>
    </row>
    <row r="1009" s="1" customFormat="1" customHeight="1" spans="1:18">
      <c r="A1009" s="140">
        <f t="shared" si="36"/>
        <v>1004</v>
      </c>
      <c r="B1009" s="145" t="s">
        <v>1568</v>
      </c>
      <c r="C1009" s="148" t="s">
        <v>1575</v>
      </c>
      <c r="D1009" s="148" t="s">
        <v>1576</v>
      </c>
      <c r="E1009" s="261"/>
      <c r="F1009" s="262"/>
      <c r="G1009" s="262"/>
      <c r="H1009" s="262"/>
      <c r="I1009" s="262"/>
      <c r="J1009" s="262"/>
      <c r="K1009" s="267">
        <v>300</v>
      </c>
      <c r="L1009" s="262"/>
      <c r="M1009" s="262"/>
      <c r="N1009" s="262"/>
      <c r="O1009" s="263"/>
      <c r="P1009" s="267">
        <v>300</v>
      </c>
      <c r="Q1009" s="262"/>
      <c r="R1009" s="261"/>
    </row>
    <row r="1010" s="1" customFormat="1" customHeight="1" spans="1:18">
      <c r="A1010" s="140">
        <f t="shared" si="36"/>
        <v>1005</v>
      </c>
      <c r="B1010" s="145" t="s">
        <v>1577</v>
      </c>
      <c r="C1010" s="145" t="s">
        <v>997</v>
      </c>
      <c r="D1010" s="148" t="s">
        <v>1578</v>
      </c>
      <c r="E1010" s="261"/>
      <c r="F1010" s="262"/>
      <c r="G1010" s="262"/>
      <c r="H1010" s="262"/>
      <c r="I1010" s="262"/>
      <c r="J1010" s="262"/>
      <c r="K1010" s="267">
        <v>20</v>
      </c>
      <c r="L1010" s="262"/>
      <c r="M1010" s="262"/>
      <c r="N1010" s="262"/>
      <c r="O1010" s="263"/>
      <c r="P1010" s="267">
        <v>20</v>
      </c>
      <c r="Q1010" s="262"/>
      <c r="R1010" s="261"/>
    </row>
    <row r="1011" s="1" customFormat="1" customHeight="1" spans="1:18">
      <c r="A1011" s="140">
        <f t="shared" si="36"/>
        <v>1006</v>
      </c>
      <c r="B1011" s="145" t="s">
        <v>1577</v>
      </c>
      <c r="C1011" s="145" t="s">
        <v>997</v>
      </c>
      <c r="D1011" s="148" t="s">
        <v>1579</v>
      </c>
      <c r="E1011" s="261"/>
      <c r="F1011" s="262"/>
      <c r="G1011" s="262"/>
      <c r="H1011" s="262"/>
      <c r="I1011" s="262"/>
      <c r="J1011" s="262"/>
      <c r="K1011" s="267">
        <v>20</v>
      </c>
      <c r="L1011" s="262"/>
      <c r="M1011" s="262"/>
      <c r="N1011" s="262"/>
      <c r="O1011" s="263"/>
      <c r="P1011" s="267">
        <v>20</v>
      </c>
      <c r="Q1011" s="262"/>
      <c r="R1011" s="261"/>
    </row>
    <row r="1012" s="1" customFormat="1" customHeight="1" spans="1:18">
      <c r="A1012" s="140">
        <f t="shared" si="36"/>
        <v>1007</v>
      </c>
      <c r="B1012" s="145" t="s">
        <v>1580</v>
      </c>
      <c r="C1012" s="145" t="s">
        <v>21</v>
      </c>
      <c r="D1012" s="148" t="s">
        <v>1581</v>
      </c>
      <c r="E1012" s="261"/>
      <c r="F1012" s="262"/>
      <c r="G1012" s="262"/>
      <c r="H1012" s="262"/>
      <c r="I1012" s="262"/>
      <c r="J1012" s="262"/>
      <c r="K1012" s="267">
        <v>6</v>
      </c>
      <c r="L1012" s="262"/>
      <c r="M1012" s="262"/>
      <c r="N1012" s="262"/>
      <c r="O1012" s="263"/>
      <c r="P1012" s="267">
        <v>6</v>
      </c>
      <c r="Q1012" s="262"/>
      <c r="R1012" s="261"/>
    </row>
    <row r="1013" s="1" customFormat="1" customHeight="1" spans="1:18">
      <c r="A1013" s="140">
        <f t="shared" si="36"/>
        <v>1008</v>
      </c>
      <c r="B1013" s="145" t="s">
        <v>1580</v>
      </c>
      <c r="C1013" s="145" t="s">
        <v>21</v>
      </c>
      <c r="D1013" s="148" t="s">
        <v>1582</v>
      </c>
      <c r="E1013" s="261"/>
      <c r="F1013" s="262"/>
      <c r="G1013" s="262"/>
      <c r="H1013" s="262"/>
      <c r="I1013" s="262"/>
      <c r="J1013" s="262"/>
      <c r="K1013" s="267">
        <v>6</v>
      </c>
      <c r="L1013" s="262"/>
      <c r="M1013" s="262"/>
      <c r="N1013" s="262"/>
      <c r="O1013" s="263"/>
      <c r="P1013" s="267">
        <v>6</v>
      </c>
      <c r="Q1013" s="262"/>
      <c r="R1013" s="261"/>
    </row>
    <row r="1014" s="1" customFormat="1" customHeight="1" spans="1:18">
      <c r="A1014" s="140">
        <f t="shared" si="36"/>
        <v>1009</v>
      </c>
      <c r="B1014" s="145" t="s">
        <v>1583</v>
      </c>
      <c r="C1014" s="145" t="s">
        <v>21</v>
      </c>
      <c r="D1014" s="148" t="s">
        <v>1584</v>
      </c>
      <c r="E1014" s="261"/>
      <c r="F1014" s="262"/>
      <c r="G1014" s="262"/>
      <c r="H1014" s="262"/>
      <c r="I1014" s="262"/>
      <c r="J1014" s="262"/>
      <c r="K1014" s="267">
        <v>6</v>
      </c>
      <c r="L1014" s="262"/>
      <c r="M1014" s="262"/>
      <c r="N1014" s="262"/>
      <c r="O1014" s="263"/>
      <c r="P1014" s="267">
        <v>6</v>
      </c>
      <c r="Q1014" s="262"/>
      <c r="R1014" s="261"/>
    </row>
    <row r="1015" s="1" customFormat="1" customHeight="1" spans="1:18">
      <c r="A1015" s="140">
        <f t="shared" si="36"/>
        <v>1010</v>
      </c>
      <c r="B1015" s="145" t="s">
        <v>1583</v>
      </c>
      <c r="C1015" s="145" t="s">
        <v>21</v>
      </c>
      <c r="D1015" s="145" t="s">
        <v>1585</v>
      </c>
      <c r="E1015" s="261"/>
      <c r="F1015" s="262"/>
      <c r="G1015" s="262"/>
      <c r="H1015" s="262"/>
      <c r="I1015" s="262"/>
      <c r="J1015" s="262"/>
      <c r="K1015" s="267">
        <v>6</v>
      </c>
      <c r="L1015" s="262"/>
      <c r="M1015" s="262"/>
      <c r="N1015" s="262"/>
      <c r="O1015" s="263"/>
      <c r="P1015" s="267">
        <v>6</v>
      </c>
      <c r="Q1015" s="262"/>
      <c r="R1015" s="261"/>
    </row>
    <row r="1016" s="1" customFormat="1" customHeight="1" spans="1:18">
      <c r="A1016" s="140">
        <f t="shared" si="36"/>
        <v>1011</v>
      </c>
      <c r="B1016" s="145" t="s">
        <v>770</v>
      </c>
      <c r="C1016" s="145" t="s">
        <v>21</v>
      </c>
      <c r="D1016" s="148" t="s">
        <v>1586</v>
      </c>
      <c r="E1016" s="261"/>
      <c r="F1016" s="262"/>
      <c r="G1016" s="262"/>
      <c r="H1016" s="262"/>
      <c r="I1016" s="262"/>
      <c r="J1016" s="262"/>
      <c r="K1016" s="267">
        <v>6</v>
      </c>
      <c r="L1016" s="262"/>
      <c r="M1016" s="262"/>
      <c r="N1016" s="262"/>
      <c r="O1016" s="263"/>
      <c r="P1016" s="267">
        <v>6</v>
      </c>
      <c r="Q1016" s="262"/>
      <c r="R1016" s="261"/>
    </row>
    <row r="1017" s="1" customFormat="1" customHeight="1" spans="1:18">
      <c r="A1017" s="140">
        <f t="shared" si="36"/>
        <v>1012</v>
      </c>
      <c r="B1017" s="145" t="s">
        <v>770</v>
      </c>
      <c r="C1017" s="145" t="s">
        <v>21</v>
      </c>
      <c r="D1017" s="148" t="s">
        <v>1587</v>
      </c>
      <c r="E1017" s="261"/>
      <c r="F1017" s="262"/>
      <c r="G1017" s="262"/>
      <c r="H1017" s="262"/>
      <c r="I1017" s="262"/>
      <c r="J1017" s="262"/>
      <c r="K1017" s="267">
        <v>6</v>
      </c>
      <c r="L1017" s="262"/>
      <c r="M1017" s="262"/>
      <c r="N1017" s="262"/>
      <c r="O1017" s="263"/>
      <c r="P1017" s="267">
        <v>6</v>
      </c>
      <c r="Q1017" s="262"/>
      <c r="R1017" s="261"/>
    </row>
    <row r="1018" s="1" customFormat="1" customHeight="1" spans="1:18">
      <c r="A1018" s="140">
        <f t="shared" si="36"/>
        <v>1013</v>
      </c>
      <c r="B1018" s="145" t="s">
        <v>770</v>
      </c>
      <c r="C1018" s="145" t="s">
        <v>21</v>
      </c>
      <c r="D1018" s="148" t="s">
        <v>1588</v>
      </c>
      <c r="E1018" s="261"/>
      <c r="F1018" s="262"/>
      <c r="G1018" s="262"/>
      <c r="H1018" s="262"/>
      <c r="I1018" s="262"/>
      <c r="J1018" s="262"/>
      <c r="K1018" s="267">
        <v>6</v>
      </c>
      <c r="L1018" s="262"/>
      <c r="M1018" s="262"/>
      <c r="N1018" s="262"/>
      <c r="O1018" s="263"/>
      <c r="P1018" s="267">
        <v>6</v>
      </c>
      <c r="Q1018" s="262"/>
      <c r="R1018" s="261"/>
    </row>
    <row r="1019" s="1" customFormat="1" customHeight="1" spans="1:18">
      <c r="A1019" s="140">
        <f t="shared" si="36"/>
        <v>1014</v>
      </c>
      <c r="B1019" s="145" t="s">
        <v>770</v>
      </c>
      <c r="C1019" s="145" t="s">
        <v>21</v>
      </c>
      <c r="D1019" s="148" t="s">
        <v>1589</v>
      </c>
      <c r="E1019" s="261"/>
      <c r="F1019" s="262"/>
      <c r="G1019" s="262"/>
      <c r="H1019" s="262"/>
      <c r="I1019" s="262"/>
      <c r="J1019" s="262"/>
      <c r="K1019" s="267">
        <v>6</v>
      </c>
      <c r="L1019" s="262"/>
      <c r="M1019" s="262"/>
      <c r="N1019" s="262"/>
      <c r="O1019" s="263"/>
      <c r="P1019" s="267">
        <v>6</v>
      </c>
      <c r="Q1019" s="262"/>
      <c r="R1019" s="261"/>
    </row>
    <row r="1020" s="1" customFormat="1" customHeight="1" spans="1:18">
      <c r="A1020" s="140">
        <f t="shared" si="36"/>
        <v>1015</v>
      </c>
      <c r="B1020" s="145" t="s">
        <v>770</v>
      </c>
      <c r="C1020" s="145" t="s">
        <v>21</v>
      </c>
      <c r="D1020" s="148" t="s">
        <v>1590</v>
      </c>
      <c r="E1020" s="261"/>
      <c r="F1020" s="262"/>
      <c r="G1020" s="262"/>
      <c r="H1020" s="262"/>
      <c r="I1020" s="262"/>
      <c r="J1020" s="262"/>
      <c r="K1020" s="267">
        <v>6</v>
      </c>
      <c r="L1020" s="262"/>
      <c r="M1020" s="262"/>
      <c r="N1020" s="262"/>
      <c r="O1020" s="263"/>
      <c r="P1020" s="267">
        <v>6</v>
      </c>
      <c r="Q1020" s="262"/>
      <c r="R1020" s="261"/>
    </row>
    <row r="1021" s="1" customFormat="1" customHeight="1" spans="1:18">
      <c r="A1021" s="140">
        <f t="shared" si="36"/>
        <v>1016</v>
      </c>
      <c r="B1021" s="145" t="s">
        <v>770</v>
      </c>
      <c r="C1021" s="145" t="s">
        <v>21</v>
      </c>
      <c r="D1021" s="148" t="s">
        <v>1591</v>
      </c>
      <c r="E1021" s="261"/>
      <c r="F1021" s="262"/>
      <c r="G1021" s="262"/>
      <c r="H1021" s="262"/>
      <c r="I1021" s="262"/>
      <c r="J1021" s="262"/>
      <c r="K1021" s="267">
        <v>6</v>
      </c>
      <c r="L1021" s="262"/>
      <c r="M1021" s="262"/>
      <c r="N1021" s="262"/>
      <c r="O1021" s="263"/>
      <c r="P1021" s="267">
        <v>6</v>
      </c>
      <c r="Q1021" s="262"/>
      <c r="R1021" s="261"/>
    </row>
    <row r="1022" s="1" customFormat="1" customHeight="1" spans="1:18">
      <c r="A1022" s="140">
        <f t="shared" si="36"/>
        <v>1017</v>
      </c>
      <c r="B1022" s="145" t="s">
        <v>1592</v>
      </c>
      <c r="C1022" s="145" t="s">
        <v>21</v>
      </c>
      <c r="D1022" s="148" t="s">
        <v>1593</v>
      </c>
      <c r="E1022" s="261"/>
      <c r="F1022" s="262"/>
      <c r="G1022" s="262"/>
      <c r="H1022" s="262"/>
      <c r="I1022" s="262"/>
      <c r="J1022" s="262"/>
      <c r="K1022" s="267">
        <v>6</v>
      </c>
      <c r="L1022" s="262"/>
      <c r="M1022" s="262"/>
      <c r="N1022" s="262"/>
      <c r="O1022" s="263"/>
      <c r="P1022" s="267">
        <v>6</v>
      </c>
      <c r="Q1022" s="262"/>
      <c r="R1022" s="261"/>
    </row>
    <row r="1023" s="1" customFormat="1" customHeight="1" spans="1:18">
      <c r="A1023" s="140">
        <f t="shared" si="36"/>
        <v>1018</v>
      </c>
      <c r="B1023" s="145" t="s">
        <v>1594</v>
      </c>
      <c r="C1023" s="145" t="s">
        <v>21</v>
      </c>
      <c r="D1023" s="148" t="s">
        <v>1595</v>
      </c>
      <c r="E1023" s="261"/>
      <c r="F1023" s="262"/>
      <c r="G1023" s="262"/>
      <c r="H1023" s="262"/>
      <c r="I1023" s="262"/>
      <c r="J1023" s="262"/>
      <c r="K1023" s="267">
        <v>6</v>
      </c>
      <c r="L1023" s="262"/>
      <c r="M1023" s="262"/>
      <c r="N1023" s="262"/>
      <c r="O1023" s="263"/>
      <c r="P1023" s="267">
        <v>6</v>
      </c>
      <c r="Q1023" s="262"/>
      <c r="R1023" s="261"/>
    </row>
    <row r="1024" s="1" customFormat="1" customHeight="1" spans="1:18">
      <c r="A1024" s="140">
        <f t="shared" si="36"/>
        <v>1019</v>
      </c>
      <c r="B1024" s="145" t="s">
        <v>1596</v>
      </c>
      <c r="C1024" s="145" t="s">
        <v>21</v>
      </c>
      <c r="D1024" s="145" t="s">
        <v>1597</v>
      </c>
      <c r="E1024" s="261"/>
      <c r="F1024" s="262"/>
      <c r="G1024" s="262"/>
      <c r="H1024" s="262"/>
      <c r="I1024" s="262"/>
      <c r="J1024" s="262"/>
      <c r="K1024" s="267">
        <v>100</v>
      </c>
      <c r="L1024" s="262"/>
      <c r="M1024" s="262"/>
      <c r="N1024" s="262"/>
      <c r="O1024" s="263"/>
      <c r="P1024" s="267">
        <v>100</v>
      </c>
      <c r="Q1024" s="262"/>
      <c r="R1024" s="261"/>
    </row>
    <row r="1025" s="1" customFormat="1" customHeight="1" spans="1:18">
      <c r="A1025" s="140">
        <f t="shared" si="36"/>
        <v>1020</v>
      </c>
      <c r="B1025" s="145" t="s">
        <v>1598</v>
      </c>
      <c r="C1025" s="145" t="s">
        <v>997</v>
      </c>
      <c r="D1025" s="148" t="s">
        <v>1599</v>
      </c>
      <c r="E1025" s="261"/>
      <c r="F1025" s="262"/>
      <c r="G1025" s="262"/>
      <c r="H1025" s="262"/>
      <c r="I1025" s="262"/>
      <c r="J1025" s="262"/>
      <c r="K1025" s="267">
        <v>15</v>
      </c>
      <c r="L1025" s="262"/>
      <c r="M1025" s="262"/>
      <c r="N1025" s="262"/>
      <c r="O1025" s="263"/>
      <c r="P1025" s="267">
        <v>15</v>
      </c>
      <c r="Q1025" s="262"/>
      <c r="R1025" s="261"/>
    </row>
    <row r="1026" s="1" customFormat="1" customHeight="1" spans="1:18">
      <c r="A1026" s="140">
        <f t="shared" si="36"/>
        <v>1021</v>
      </c>
      <c r="B1026" s="145" t="s">
        <v>1600</v>
      </c>
      <c r="C1026" s="145" t="s">
        <v>21</v>
      </c>
      <c r="D1026" s="148" t="s">
        <v>1601</v>
      </c>
      <c r="E1026" s="261"/>
      <c r="F1026" s="262"/>
      <c r="G1026" s="262"/>
      <c r="H1026" s="262"/>
      <c r="I1026" s="262"/>
      <c r="J1026" s="262"/>
      <c r="K1026" s="267">
        <v>300</v>
      </c>
      <c r="L1026" s="262"/>
      <c r="M1026" s="262"/>
      <c r="N1026" s="262"/>
      <c r="O1026" s="263"/>
      <c r="P1026" s="267">
        <v>300</v>
      </c>
      <c r="Q1026" s="262"/>
      <c r="R1026" s="261"/>
    </row>
    <row r="1027" s="1" customFormat="1" customHeight="1" spans="1:18">
      <c r="A1027" s="140">
        <f t="shared" si="36"/>
        <v>1022</v>
      </c>
      <c r="B1027" s="145" t="s">
        <v>1602</v>
      </c>
      <c r="C1027" s="145" t="s">
        <v>1000</v>
      </c>
      <c r="D1027" s="145" t="s">
        <v>1603</v>
      </c>
      <c r="E1027" s="261"/>
      <c r="F1027" s="262"/>
      <c r="G1027" s="262"/>
      <c r="H1027" s="262"/>
      <c r="I1027" s="262"/>
      <c r="J1027" s="262"/>
      <c r="K1027" s="267">
        <v>300</v>
      </c>
      <c r="L1027" s="262"/>
      <c r="M1027" s="262"/>
      <c r="N1027" s="262"/>
      <c r="O1027" s="263"/>
      <c r="P1027" s="267">
        <v>300</v>
      </c>
      <c r="Q1027" s="262"/>
      <c r="R1027" s="261"/>
    </row>
    <row r="1028" s="1" customFormat="1" customHeight="1" spans="1:18">
      <c r="A1028" s="268"/>
      <c r="B1028" s="269"/>
      <c r="C1028" s="269"/>
      <c r="D1028" s="84"/>
      <c r="E1028" s="127"/>
      <c r="F1028" s="125">
        <f t="shared" ref="F1028:P1028" si="37">SUM(F6:F996)</f>
        <v>2482</v>
      </c>
      <c r="G1028" s="125">
        <f t="shared" si="37"/>
        <v>93</v>
      </c>
      <c r="H1028" s="125">
        <f t="shared" si="37"/>
        <v>10</v>
      </c>
      <c r="I1028" s="125">
        <f t="shared" si="37"/>
        <v>19</v>
      </c>
      <c r="J1028" s="125">
        <f t="shared" si="37"/>
        <v>64</v>
      </c>
      <c r="K1028" s="125">
        <f t="shared" si="37"/>
        <v>16438</v>
      </c>
      <c r="L1028" s="125">
        <f t="shared" si="37"/>
        <v>43738</v>
      </c>
      <c r="M1028" s="125">
        <f t="shared" si="37"/>
        <v>10</v>
      </c>
      <c r="N1028" s="125">
        <f t="shared" si="37"/>
        <v>5</v>
      </c>
      <c r="O1028" s="125">
        <f t="shared" si="37"/>
        <v>3</v>
      </c>
      <c r="P1028" s="270">
        <f>SUM(P6:P1027)</f>
        <v>65083</v>
      </c>
      <c r="Q1028" s="125"/>
      <c r="R1028" s="127"/>
    </row>
    <row r="1029" customHeight="1" spans="1:18">
      <c r="A1029" s="90" t="s">
        <v>1604</v>
      </c>
      <c r="B1029" s="90"/>
      <c r="C1029" s="90"/>
      <c r="D1029" s="90"/>
      <c r="E1029" s="90"/>
      <c r="F1029" s="90"/>
      <c r="G1029" s="90"/>
      <c r="H1029" s="90"/>
      <c r="I1029" s="90"/>
      <c r="J1029" s="90"/>
      <c r="K1029" s="90"/>
      <c r="L1029" s="90"/>
      <c r="M1029" s="90"/>
      <c r="N1029" s="90"/>
      <c r="O1029" s="90"/>
      <c r="P1029" s="90"/>
      <c r="Q1029" s="90"/>
      <c r="R1029" s="90"/>
    </row>
  </sheetData>
  <mergeCells count="11">
    <mergeCell ref="A1:B1"/>
    <mergeCell ref="A2:R2"/>
    <mergeCell ref="F4:P4"/>
    <mergeCell ref="A1029:R1029"/>
    <mergeCell ref="A4:A5"/>
    <mergeCell ref="B4:B5"/>
    <mergeCell ref="C4:C5"/>
    <mergeCell ref="D4:D5"/>
    <mergeCell ref="E4:E5"/>
    <mergeCell ref="Q4:Q5"/>
    <mergeCell ref="R4:R5"/>
  </mergeCells>
  <conditionalFormatting sqref="D173">
    <cfRule type="cellIs" dxfId="0" priority="1212" operator="equal">
      <formula>0</formula>
    </cfRule>
  </conditionalFormatting>
  <conditionalFormatting sqref="E173">
    <cfRule type="cellIs" dxfId="1" priority="402" operator="equal">
      <formula>0</formula>
    </cfRule>
  </conditionalFormatting>
  <conditionalFormatting sqref="R173">
    <cfRule type="cellIs" dxfId="1" priority="1147" operator="equal">
      <formula>0</formula>
    </cfRule>
  </conditionalFormatting>
  <conditionalFormatting sqref="D174">
    <cfRule type="cellIs" dxfId="0" priority="1211" operator="equal">
      <formula>0</formula>
    </cfRule>
  </conditionalFormatting>
  <conditionalFormatting sqref="D175">
    <cfRule type="cellIs" dxfId="0" priority="1210" operator="equal">
      <formula>0</formula>
    </cfRule>
  </conditionalFormatting>
  <conditionalFormatting sqref="D176">
    <cfRule type="cellIs" dxfId="0" priority="1209" operator="equal">
      <formula>0</formula>
    </cfRule>
  </conditionalFormatting>
  <conditionalFormatting sqref="D177">
    <cfRule type="cellIs" dxfId="0" priority="1208" operator="equal">
      <formula>0</formula>
    </cfRule>
  </conditionalFormatting>
  <conditionalFormatting sqref="D178">
    <cfRule type="cellIs" dxfId="0" priority="1207" operator="equal">
      <formula>0</formula>
    </cfRule>
  </conditionalFormatting>
  <conditionalFormatting sqref="E179">
    <cfRule type="cellIs" dxfId="1" priority="400" operator="equal">
      <formula>0</formula>
    </cfRule>
  </conditionalFormatting>
  <conditionalFormatting sqref="R179">
    <cfRule type="cellIs" dxfId="1" priority="1145" operator="equal">
      <formula>0</formula>
    </cfRule>
  </conditionalFormatting>
  <conditionalFormatting sqref="D180">
    <cfRule type="cellIs" dxfId="0" priority="1206" operator="equal">
      <formula>0</formula>
    </cfRule>
  </conditionalFormatting>
  <conditionalFormatting sqref="E180">
    <cfRule type="cellIs" dxfId="1" priority="399" operator="equal">
      <formula>0</formula>
    </cfRule>
  </conditionalFormatting>
  <conditionalFormatting sqref="R180">
    <cfRule type="cellIs" dxfId="1" priority="1144" operator="equal">
      <formula>0</formula>
    </cfRule>
  </conditionalFormatting>
  <conditionalFormatting sqref="D181">
    <cfRule type="cellIs" dxfId="0" priority="1205" operator="equal">
      <formula>0</formula>
    </cfRule>
  </conditionalFormatting>
  <conditionalFormatting sqref="E181">
    <cfRule type="cellIs" dxfId="1" priority="398" operator="equal">
      <formula>0</formula>
    </cfRule>
  </conditionalFormatting>
  <conditionalFormatting sqref="R181">
    <cfRule type="cellIs" dxfId="1" priority="1143" operator="equal">
      <formula>0</formula>
    </cfRule>
  </conditionalFormatting>
  <conditionalFormatting sqref="D182">
    <cfRule type="cellIs" dxfId="0" priority="1204" operator="equal">
      <formula>0</formula>
    </cfRule>
  </conditionalFormatting>
  <conditionalFormatting sqref="E182">
    <cfRule type="cellIs" dxfId="1" priority="397" operator="equal">
      <formula>0</formula>
    </cfRule>
  </conditionalFormatting>
  <conditionalFormatting sqref="R182">
    <cfRule type="cellIs" dxfId="1" priority="1142" operator="equal">
      <formula>0</formula>
    </cfRule>
  </conditionalFormatting>
  <conditionalFormatting sqref="D183">
    <cfRule type="cellIs" dxfId="0" priority="1203" operator="equal">
      <formula>0</formula>
    </cfRule>
  </conditionalFormatting>
  <conditionalFormatting sqref="E183">
    <cfRule type="cellIs" dxfId="1" priority="396" operator="equal">
      <formula>0</formula>
    </cfRule>
  </conditionalFormatting>
  <conditionalFormatting sqref="R183">
    <cfRule type="cellIs" dxfId="1" priority="1141" operator="equal">
      <formula>0</formula>
    </cfRule>
  </conditionalFormatting>
  <conditionalFormatting sqref="D184">
    <cfRule type="cellIs" dxfId="0" priority="1202" operator="equal">
      <formula>0</formula>
    </cfRule>
  </conditionalFormatting>
  <conditionalFormatting sqref="E184">
    <cfRule type="cellIs" dxfId="1" priority="395" operator="equal">
      <formula>0</formula>
    </cfRule>
  </conditionalFormatting>
  <conditionalFormatting sqref="R184">
    <cfRule type="cellIs" dxfId="1" priority="1140" operator="equal">
      <formula>0</formula>
    </cfRule>
  </conditionalFormatting>
  <conditionalFormatting sqref="D185">
    <cfRule type="cellIs" dxfId="0" priority="1201" operator="equal">
      <formula>0</formula>
    </cfRule>
  </conditionalFormatting>
  <conditionalFormatting sqref="E185">
    <cfRule type="cellIs" dxfId="1" priority="394" operator="equal">
      <formula>0</formula>
    </cfRule>
  </conditionalFormatting>
  <conditionalFormatting sqref="R185">
    <cfRule type="cellIs" dxfId="1" priority="1139" operator="equal">
      <formula>0</formula>
    </cfRule>
  </conditionalFormatting>
  <conditionalFormatting sqref="D186">
    <cfRule type="cellIs" dxfId="0" priority="1200" operator="equal">
      <formula>0</formula>
    </cfRule>
  </conditionalFormatting>
  <conditionalFormatting sqref="E186">
    <cfRule type="cellIs" dxfId="1" priority="393" operator="equal">
      <formula>0</formula>
    </cfRule>
  </conditionalFormatting>
  <conditionalFormatting sqref="R186">
    <cfRule type="cellIs" dxfId="1" priority="1138" operator="equal">
      <formula>0</formula>
    </cfRule>
  </conditionalFormatting>
  <conditionalFormatting sqref="D187">
    <cfRule type="cellIs" dxfId="0" priority="1199" operator="equal">
      <formula>0</formula>
    </cfRule>
  </conditionalFormatting>
  <conditionalFormatting sqref="E187">
    <cfRule type="cellIs" dxfId="1" priority="392" operator="equal">
      <formula>0</formula>
    </cfRule>
  </conditionalFormatting>
  <conditionalFormatting sqref="R187">
    <cfRule type="cellIs" dxfId="1" priority="1137" operator="equal">
      <formula>0</formula>
    </cfRule>
  </conditionalFormatting>
  <conditionalFormatting sqref="D188">
    <cfRule type="cellIs" dxfId="0" priority="1198" operator="equal">
      <formula>0</formula>
    </cfRule>
  </conditionalFormatting>
  <conditionalFormatting sqref="E188">
    <cfRule type="cellIs" dxfId="1" priority="391" operator="equal">
      <formula>0</formula>
    </cfRule>
  </conditionalFormatting>
  <conditionalFormatting sqref="R188">
    <cfRule type="cellIs" dxfId="1" priority="1136" operator="equal">
      <formula>0</formula>
    </cfRule>
  </conditionalFormatting>
  <conditionalFormatting sqref="D189">
    <cfRule type="cellIs" dxfId="0" priority="1197" operator="equal">
      <formula>0</formula>
    </cfRule>
  </conditionalFormatting>
  <conditionalFormatting sqref="E189">
    <cfRule type="cellIs" dxfId="1" priority="390" operator="equal">
      <formula>0</formula>
    </cfRule>
  </conditionalFormatting>
  <conditionalFormatting sqref="R189">
    <cfRule type="cellIs" dxfId="1" priority="1135" operator="equal">
      <formula>0</formula>
    </cfRule>
  </conditionalFormatting>
  <conditionalFormatting sqref="D190">
    <cfRule type="cellIs" dxfId="0" priority="1196" operator="equal">
      <formula>0</formula>
    </cfRule>
  </conditionalFormatting>
  <conditionalFormatting sqref="E190">
    <cfRule type="cellIs" dxfId="1" priority="389" operator="equal">
      <formula>0</formula>
    </cfRule>
  </conditionalFormatting>
  <conditionalFormatting sqref="R190">
    <cfRule type="cellIs" dxfId="1" priority="1134" operator="equal">
      <formula>0</formula>
    </cfRule>
  </conditionalFormatting>
  <conditionalFormatting sqref="D191">
    <cfRule type="cellIs" dxfId="0" priority="1195" operator="equal">
      <formula>0</formula>
    </cfRule>
  </conditionalFormatting>
  <conditionalFormatting sqref="E191">
    <cfRule type="cellIs" dxfId="1" priority="388" operator="equal">
      <formula>0</formula>
    </cfRule>
  </conditionalFormatting>
  <conditionalFormatting sqref="R191">
    <cfRule type="cellIs" dxfId="1" priority="1133" operator="equal">
      <formula>0</formula>
    </cfRule>
  </conditionalFormatting>
  <conditionalFormatting sqref="D192">
    <cfRule type="cellIs" dxfId="0" priority="1194" operator="equal">
      <formula>0</formula>
    </cfRule>
  </conditionalFormatting>
  <conditionalFormatting sqref="E192">
    <cfRule type="cellIs" dxfId="1" priority="387" operator="equal">
      <formula>0</formula>
    </cfRule>
  </conditionalFormatting>
  <conditionalFormatting sqref="R192">
    <cfRule type="cellIs" dxfId="1" priority="1132" operator="equal">
      <formula>0</formula>
    </cfRule>
  </conditionalFormatting>
  <conditionalFormatting sqref="D193">
    <cfRule type="cellIs" dxfId="0" priority="1193" operator="equal">
      <formula>0</formula>
    </cfRule>
  </conditionalFormatting>
  <conditionalFormatting sqref="E193">
    <cfRule type="cellIs" dxfId="1" priority="386" operator="equal">
      <formula>0</formula>
    </cfRule>
  </conditionalFormatting>
  <conditionalFormatting sqref="R193">
    <cfRule type="cellIs" dxfId="1" priority="1131" operator="equal">
      <formula>0</formula>
    </cfRule>
  </conditionalFormatting>
  <conditionalFormatting sqref="D194">
    <cfRule type="cellIs" dxfId="0" priority="1192" operator="equal">
      <formula>0</formula>
    </cfRule>
  </conditionalFormatting>
  <conditionalFormatting sqref="E194">
    <cfRule type="cellIs" dxfId="1" priority="385" operator="equal">
      <formula>0</formula>
    </cfRule>
  </conditionalFormatting>
  <conditionalFormatting sqref="R194">
    <cfRule type="cellIs" dxfId="1" priority="1130" operator="equal">
      <formula>0</formula>
    </cfRule>
  </conditionalFormatting>
  <conditionalFormatting sqref="D195">
    <cfRule type="cellIs" dxfId="0" priority="1191" operator="equal">
      <formula>0</formula>
    </cfRule>
  </conditionalFormatting>
  <conditionalFormatting sqref="E195">
    <cfRule type="cellIs" dxfId="1" priority="384" operator="equal">
      <formula>0</formula>
    </cfRule>
  </conditionalFormatting>
  <conditionalFormatting sqref="R195">
    <cfRule type="cellIs" dxfId="1" priority="1129" operator="equal">
      <formula>0</formula>
    </cfRule>
  </conditionalFormatting>
  <conditionalFormatting sqref="D196">
    <cfRule type="cellIs" dxfId="0" priority="1190" operator="equal">
      <formula>0</formula>
    </cfRule>
  </conditionalFormatting>
  <conditionalFormatting sqref="E196">
    <cfRule type="cellIs" dxfId="1" priority="383" operator="equal">
      <formula>0</formula>
    </cfRule>
  </conditionalFormatting>
  <conditionalFormatting sqref="R196">
    <cfRule type="cellIs" dxfId="1" priority="1128" operator="equal">
      <formula>0</formula>
    </cfRule>
  </conditionalFormatting>
  <conditionalFormatting sqref="D197">
    <cfRule type="cellIs" dxfId="0" priority="1189" operator="equal">
      <formula>0</formula>
    </cfRule>
  </conditionalFormatting>
  <conditionalFormatting sqref="E197">
    <cfRule type="cellIs" dxfId="1" priority="382" operator="equal">
      <formula>0</formula>
    </cfRule>
  </conditionalFormatting>
  <conditionalFormatting sqref="R197">
    <cfRule type="cellIs" dxfId="1" priority="1127" operator="equal">
      <formula>0</formula>
    </cfRule>
  </conditionalFormatting>
  <conditionalFormatting sqref="D198">
    <cfRule type="cellIs" dxfId="0" priority="1188" operator="equal">
      <formula>0</formula>
    </cfRule>
  </conditionalFormatting>
  <conditionalFormatting sqref="E198">
    <cfRule type="cellIs" dxfId="1" priority="381" operator="equal">
      <formula>0</formula>
    </cfRule>
  </conditionalFormatting>
  <conditionalFormatting sqref="R198">
    <cfRule type="cellIs" dxfId="1" priority="1126" operator="equal">
      <formula>0</formula>
    </cfRule>
  </conditionalFormatting>
  <conditionalFormatting sqref="D199">
    <cfRule type="cellIs" dxfId="0" priority="1187" operator="equal">
      <formula>0</formula>
    </cfRule>
  </conditionalFormatting>
  <conditionalFormatting sqref="E199">
    <cfRule type="cellIs" dxfId="1" priority="380" operator="equal">
      <formula>0</formula>
    </cfRule>
  </conditionalFormatting>
  <conditionalFormatting sqref="R199">
    <cfRule type="cellIs" dxfId="1" priority="1125" operator="equal">
      <formula>0</formula>
    </cfRule>
  </conditionalFormatting>
  <conditionalFormatting sqref="D200">
    <cfRule type="cellIs" dxfId="0" priority="1186" operator="equal">
      <formula>0</formula>
    </cfRule>
  </conditionalFormatting>
  <conditionalFormatting sqref="E200">
    <cfRule type="cellIs" dxfId="1" priority="379" operator="equal">
      <formula>0</formula>
    </cfRule>
  </conditionalFormatting>
  <conditionalFormatting sqref="R200">
    <cfRule type="cellIs" dxfId="1" priority="1124" operator="equal">
      <formula>0</formula>
    </cfRule>
  </conditionalFormatting>
  <conditionalFormatting sqref="D201">
    <cfRule type="cellIs" dxfId="0" priority="1185" operator="equal">
      <formula>0</formula>
    </cfRule>
  </conditionalFormatting>
  <conditionalFormatting sqref="E201">
    <cfRule type="cellIs" dxfId="1" priority="378" operator="equal">
      <formula>0</formula>
    </cfRule>
  </conditionalFormatting>
  <conditionalFormatting sqref="R201">
    <cfRule type="cellIs" dxfId="1" priority="1123" operator="equal">
      <formula>0</formula>
    </cfRule>
  </conditionalFormatting>
  <conditionalFormatting sqref="D202">
    <cfRule type="cellIs" dxfId="0" priority="1184" operator="equal">
      <formula>0</formula>
    </cfRule>
  </conditionalFormatting>
  <conditionalFormatting sqref="E202">
    <cfRule type="cellIs" dxfId="1" priority="377" operator="equal">
      <formula>0</formula>
    </cfRule>
  </conditionalFormatting>
  <conditionalFormatting sqref="R202">
    <cfRule type="cellIs" dxfId="1" priority="1122" operator="equal">
      <formula>0</formula>
    </cfRule>
  </conditionalFormatting>
  <conditionalFormatting sqref="D204">
    <cfRule type="cellIs" dxfId="0" priority="1183" operator="equal">
      <formula>0</formula>
    </cfRule>
  </conditionalFormatting>
  <conditionalFormatting sqref="E204">
    <cfRule type="cellIs" dxfId="1" priority="376" operator="equal">
      <formula>0</formula>
    </cfRule>
  </conditionalFormatting>
  <conditionalFormatting sqref="R204">
    <cfRule type="cellIs" dxfId="1" priority="1121" operator="equal">
      <formula>0</formula>
    </cfRule>
  </conditionalFormatting>
  <conditionalFormatting sqref="D205">
    <cfRule type="cellIs" dxfId="0" priority="1182" operator="equal">
      <formula>0</formula>
    </cfRule>
  </conditionalFormatting>
  <conditionalFormatting sqref="E205">
    <cfRule type="cellIs" dxfId="1" priority="375" operator="equal">
      <formula>0</formula>
    </cfRule>
  </conditionalFormatting>
  <conditionalFormatting sqref="R205">
    <cfRule type="cellIs" dxfId="1" priority="1120" operator="equal">
      <formula>0</formula>
    </cfRule>
  </conditionalFormatting>
  <conditionalFormatting sqref="D206">
    <cfRule type="cellIs" dxfId="0" priority="1181" operator="equal">
      <formula>0</formula>
    </cfRule>
  </conditionalFormatting>
  <conditionalFormatting sqref="E206">
    <cfRule type="cellIs" dxfId="1" priority="374" operator="equal">
      <formula>0</formula>
    </cfRule>
  </conditionalFormatting>
  <conditionalFormatting sqref="R206">
    <cfRule type="cellIs" dxfId="1" priority="1119" operator="equal">
      <formula>0</formula>
    </cfRule>
  </conditionalFormatting>
  <conditionalFormatting sqref="D207">
    <cfRule type="cellIs" dxfId="0" priority="1180" operator="equal">
      <formula>0</formula>
    </cfRule>
  </conditionalFormatting>
  <conditionalFormatting sqref="E207">
    <cfRule type="cellIs" dxfId="1" priority="373" operator="equal">
      <formula>0</formula>
    </cfRule>
  </conditionalFormatting>
  <conditionalFormatting sqref="R207">
    <cfRule type="cellIs" dxfId="1" priority="1118" operator="equal">
      <formula>0</formula>
    </cfRule>
  </conditionalFormatting>
  <conditionalFormatting sqref="D208">
    <cfRule type="cellIs" dxfId="0" priority="1179" operator="equal">
      <formula>0</formula>
    </cfRule>
  </conditionalFormatting>
  <conditionalFormatting sqref="E208">
    <cfRule type="cellIs" dxfId="1" priority="372" operator="equal">
      <formula>0</formula>
    </cfRule>
  </conditionalFormatting>
  <conditionalFormatting sqref="R208">
    <cfRule type="cellIs" dxfId="1" priority="1117" operator="equal">
      <formula>0</formula>
    </cfRule>
  </conditionalFormatting>
  <conditionalFormatting sqref="D209">
    <cfRule type="cellIs" dxfId="0" priority="1178" operator="equal">
      <formula>0</formula>
    </cfRule>
  </conditionalFormatting>
  <conditionalFormatting sqref="E209">
    <cfRule type="cellIs" dxfId="1" priority="371" operator="equal">
      <formula>0</formula>
    </cfRule>
  </conditionalFormatting>
  <conditionalFormatting sqref="R209">
    <cfRule type="cellIs" dxfId="1" priority="1116" operator="equal">
      <formula>0</formula>
    </cfRule>
  </conditionalFormatting>
  <conditionalFormatting sqref="D210">
    <cfRule type="cellIs" dxfId="0" priority="1177" operator="equal">
      <formula>0</formula>
    </cfRule>
  </conditionalFormatting>
  <conditionalFormatting sqref="E210">
    <cfRule type="cellIs" dxfId="1" priority="370" operator="equal">
      <formula>0</formula>
    </cfRule>
  </conditionalFormatting>
  <conditionalFormatting sqref="R210">
    <cfRule type="cellIs" dxfId="1" priority="1115" operator="equal">
      <formula>0</formula>
    </cfRule>
  </conditionalFormatting>
  <conditionalFormatting sqref="D211">
    <cfRule type="cellIs" dxfId="0" priority="1176" operator="equal">
      <formula>0</formula>
    </cfRule>
  </conditionalFormatting>
  <conditionalFormatting sqref="E211">
    <cfRule type="cellIs" dxfId="1" priority="369" operator="equal">
      <formula>0</formula>
    </cfRule>
  </conditionalFormatting>
  <conditionalFormatting sqref="R211">
    <cfRule type="cellIs" dxfId="1" priority="1114" operator="equal">
      <formula>0</formula>
    </cfRule>
  </conditionalFormatting>
  <conditionalFormatting sqref="D212">
    <cfRule type="cellIs" dxfId="0" priority="1175" operator="equal">
      <formula>0</formula>
    </cfRule>
  </conditionalFormatting>
  <conditionalFormatting sqref="E212">
    <cfRule type="cellIs" dxfId="1" priority="368" operator="equal">
      <formula>0</formula>
    </cfRule>
  </conditionalFormatting>
  <conditionalFormatting sqref="R212">
    <cfRule type="cellIs" dxfId="1" priority="1113" operator="equal">
      <formula>0</formula>
    </cfRule>
  </conditionalFormatting>
  <conditionalFormatting sqref="D213">
    <cfRule type="cellIs" dxfId="0" priority="1174" operator="equal">
      <formula>0</formula>
    </cfRule>
  </conditionalFormatting>
  <conditionalFormatting sqref="E213">
    <cfRule type="cellIs" dxfId="1" priority="367" operator="equal">
      <formula>0</formula>
    </cfRule>
  </conditionalFormatting>
  <conditionalFormatting sqref="R213">
    <cfRule type="cellIs" dxfId="1" priority="1112" operator="equal">
      <formula>0</formula>
    </cfRule>
  </conditionalFormatting>
  <conditionalFormatting sqref="D214">
    <cfRule type="cellIs" dxfId="0" priority="1173" operator="equal">
      <formula>0</formula>
    </cfRule>
  </conditionalFormatting>
  <conditionalFormatting sqref="E214">
    <cfRule type="cellIs" dxfId="1" priority="366" operator="equal">
      <formula>0</formula>
    </cfRule>
  </conditionalFormatting>
  <conditionalFormatting sqref="R214">
    <cfRule type="cellIs" dxfId="1" priority="1111" operator="equal">
      <formula>0</formula>
    </cfRule>
  </conditionalFormatting>
  <conditionalFormatting sqref="D215">
    <cfRule type="cellIs" dxfId="0" priority="1172" operator="equal">
      <formula>0</formula>
    </cfRule>
  </conditionalFormatting>
  <conditionalFormatting sqref="E215">
    <cfRule type="cellIs" dxfId="1" priority="365" operator="equal">
      <formula>0</formula>
    </cfRule>
  </conditionalFormatting>
  <conditionalFormatting sqref="R215">
    <cfRule type="cellIs" dxfId="1" priority="1110" operator="equal">
      <formula>0</formula>
    </cfRule>
  </conditionalFormatting>
  <conditionalFormatting sqref="D216">
    <cfRule type="cellIs" dxfId="0" priority="1171" operator="equal">
      <formula>0</formula>
    </cfRule>
  </conditionalFormatting>
  <conditionalFormatting sqref="E216">
    <cfRule type="cellIs" dxfId="1" priority="364" operator="equal">
      <formula>0</formula>
    </cfRule>
  </conditionalFormatting>
  <conditionalFormatting sqref="R216">
    <cfRule type="cellIs" dxfId="1" priority="1109" operator="equal">
      <formula>0</formula>
    </cfRule>
  </conditionalFormatting>
  <conditionalFormatting sqref="D217">
    <cfRule type="cellIs" dxfId="0" priority="1170" operator="equal">
      <formula>0</formula>
    </cfRule>
  </conditionalFormatting>
  <conditionalFormatting sqref="E217">
    <cfRule type="cellIs" dxfId="1" priority="363" operator="equal">
      <formula>0</formula>
    </cfRule>
  </conditionalFormatting>
  <conditionalFormatting sqref="R217">
    <cfRule type="cellIs" dxfId="1" priority="1108" operator="equal">
      <formula>0</formula>
    </cfRule>
  </conditionalFormatting>
  <conditionalFormatting sqref="D218">
    <cfRule type="cellIs" dxfId="0" priority="1169" operator="equal">
      <formula>0</formula>
    </cfRule>
  </conditionalFormatting>
  <conditionalFormatting sqref="E218">
    <cfRule type="cellIs" dxfId="1" priority="362" operator="equal">
      <formula>0</formula>
    </cfRule>
  </conditionalFormatting>
  <conditionalFormatting sqref="R218">
    <cfRule type="cellIs" dxfId="1" priority="1107" operator="equal">
      <formula>0</formula>
    </cfRule>
  </conditionalFormatting>
  <conditionalFormatting sqref="D219">
    <cfRule type="cellIs" dxfId="0" priority="1168" operator="equal">
      <formula>0</formula>
    </cfRule>
  </conditionalFormatting>
  <conditionalFormatting sqref="E219">
    <cfRule type="cellIs" dxfId="1" priority="361" operator="equal">
      <formula>0</formula>
    </cfRule>
  </conditionalFormatting>
  <conditionalFormatting sqref="R219">
    <cfRule type="cellIs" dxfId="1" priority="1106" operator="equal">
      <formula>0</formula>
    </cfRule>
  </conditionalFormatting>
  <conditionalFormatting sqref="D220">
    <cfRule type="cellIs" dxfId="0" priority="1167" operator="equal">
      <formula>0</formula>
    </cfRule>
  </conditionalFormatting>
  <conditionalFormatting sqref="E220">
    <cfRule type="cellIs" dxfId="1" priority="360" operator="equal">
      <formula>0</formula>
    </cfRule>
  </conditionalFormatting>
  <conditionalFormatting sqref="R220">
    <cfRule type="cellIs" dxfId="1" priority="1105" operator="equal">
      <formula>0</formula>
    </cfRule>
  </conditionalFormatting>
  <conditionalFormatting sqref="D221">
    <cfRule type="cellIs" dxfId="0" priority="1166" operator="equal">
      <formula>0</formula>
    </cfRule>
  </conditionalFormatting>
  <conditionalFormatting sqref="E221">
    <cfRule type="cellIs" dxfId="1" priority="359" operator="equal">
      <formula>0</formula>
    </cfRule>
  </conditionalFormatting>
  <conditionalFormatting sqref="R221">
    <cfRule type="cellIs" dxfId="1" priority="1104" operator="equal">
      <formula>0</formula>
    </cfRule>
  </conditionalFormatting>
  <conditionalFormatting sqref="D222">
    <cfRule type="cellIs" dxfId="0" priority="1165" operator="equal">
      <formula>0</formula>
    </cfRule>
  </conditionalFormatting>
  <conditionalFormatting sqref="E222">
    <cfRule type="cellIs" dxfId="1" priority="358" operator="equal">
      <formula>0</formula>
    </cfRule>
  </conditionalFormatting>
  <conditionalFormatting sqref="R222">
    <cfRule type="cellIs" dxfId="1" priority="1103" operator="equal">
      <formula>0</formula>
    </cfRule>
  </conditionalFormatting>
  <conditionalFormatting sqref="D223">
    <cfRule type="cellIs" dxfId="0" priority="1164" operator="equal">
      <formula>0</formula>
    </cfRule>
  </conditionalFormatting>
  <conditionalFormatting sqref="E223">
    <cfRule type="cellIs" dxfId="1" priority="357" operator="equal">
      <formula>0</formula>
    </cfRule>
  </conditionalFormatting>
  <conditionalFormatting sqref="R223">
    <cfRule type="cellIs" dxfId="1" priority="1102" operator="equal">
      <formula>0</formula>
    </cfRule>
  </conditionalFormatting>
  <conditionalFormatting sqref="D224">
    <cfRule type="cellIs" dxfId="0" priority="1163" operator="equal">
      <formula>0</formula>
    </cfRule>
  </conditionalFormatting>
  <conditionalFormatting sqref="E224">
    <cfRule type="cellIs" dxfId="1" priority="356" operator="equal">
      <formula>0</formula>
    </cfRule>
  </conditionalFormatting>
  <conditionalFormatting sqref="R224">
    <cfRule type="cellIs" dxfId="1" priority="1101" operator="equal">
      <formula>0</formula>
    </cfRule>
  </conditionalFormatting>
  <conditionalFormatting sqref="D225">
    <cfRule type="cellIs" dxfId="0" priority="1162" operator="equal">
      <formula>0</formula>
    </cfRule>
  </conditionalFormatting>
  <conditionalFormatting sqref="E225">
    <cfRule type="cellIs" dxfId="1" priority="355" operator="equal">
      <formula>0</formula>
    </cfRule>
  </conditionalFormatting>
  <conditionalFormatting sqref="R225">
    <cfRule type="cellIs" dxfId="1" priority="1100" operator="equal">
      <formula>0</formula>
    </cfRule>
  </conditionalFormatting>
  <conditionalFormatting sqref="D226">
    <cfRule type="cellIs" dxfId="0" priority="1161" operator="equal">
      <formula>0</formula>
    </cfRule>
  </conditionalFormatting>
  <conditionalFormatting sqref="E226">
    <cfRule type="cellIs" dxfId="1" priority="354" operator="equal">
      <formula>0</formula>
    </cfRule>
  </conditionalFormatting>
  <conditionalFormatting sqref="R226">
    <cfRule type="cellIs" dxfId="1" priority="1099" operator="equal">
      <formula>0</formula>
    </cfRule>
  </conditionalFormatting>
  <conditionalFormatting sqref="D227">
    <cfRule type="cellIs" dxfId="0" priority="1160" operator="equal">
      <formula>0</formula>
    </cfRule>
  </conditionalFormatting>
  <conditionalFormatting sqref="E227">
    <cfRule type="cellIs" dxfId="1" priority="353" operator="equal">
      <formula>0</formula>
    </cfRule>
  </conditionalFormatting>
  <conditionalFormatting sqref="R227">
    <cfRule type="cellIs" dxfId="1" priority="1098" operator="equal">
      <formula>0</formula>
    </cfRule>
  </conditionalFormatting>
  <conditionalFormatting sqref="D228">
    <cfRule type="cellIs" dxfId="0" priority="1159" operator="equal">
      <formula>0</formula>
    </cfRule>
  </conditionalFormatting>
  <conditionalFormatting sqref="E228">
    <cfRule type="cellIs" dxfId="1" priority="352" operator="equal">
      <formula>0</formula>
    </cfRule>
  </conditionalFormatting>
  <conditionalFormatting sqref="R228">
    <cfRule type="cellIs" dxfId="1" priority="1097" operator="equal">
      <formula>0</formula>
    </cfRule>
  </conditionalFormatting>
  <conditionalFormatting sqref="D229">
    <cfRule type="cellIs" dxfId="0" priority="1158" operator="equal">
      <formula>0</formula>
    </cfRule>
  </conditionalFormatting>
  <conditionalFormatting sqref="E229">
    <cfRule type="cellIs" dxfId="1" priority="351" operator="equal">
      <formula>0</formula>
    </cfRule>
  </conditionalFormatting>
  <conditionalFormatting sqref="R229">
    <cfRule type="cellIs" dxfId="1" priority="1096" operator="equal">
      <formula>0</formula>
    </cfRule>
  </conditionalFormatting>
  <conditionalFormatting sqref="D230">
    <cfRule type="cellIs" dxfId="0" priority="1157" operator="equal">
      <formula>0</formula>
    </cfRule>
  </conditionalFormatting>
  <conditionalFormatting sqref="E230">
    <cfRule type="cellIs" dxfId="1" priority="350" operator="equal">
      <formula>0</formula>
    </cfRule>
  </conditionalFormatting>
  <conditionalFormatting sqref="R230">
    <cfRule type="cellIs" dxfId="1" priority="1095" operator="equal">
      <formula>0</formula>
    </cfRule>
  </conditionalFormatting>
  <conditionalFormatting sqref="D231">
    <cfRule type="cellIs" dxfId="0" priority="1156" operator="equal">
      <formula>0</formula>
    </cfRule>
  </conditionalFormatting>
  <conditionalFormatting sqref="E231">
    <cfRule type="cellIs" dxfId="1" priority="349" operator="equal">
      <formula>0</formula>
    </cfRule>
  </conditionalFormatting>
  <conditionalFormatting sqref="R231">
    <cfRule type="cellIs" dxfId="1" priority="1094" operator="equal">
      <formula>0</formula>
    </cfRule>
  </conditionalFormatting>
  <conditionalFormatting sqref="D232">
    <cfRule type="cellIs" dxfId="0" priority="1155" operator="equal">
      <formula>0</formula>
    </cfRule>
  </conditionalFormatting>
  <conditionalFormatting sqref="E232">
    <cfRule type="cellIs" dxfId="1" priority="348" operator="equal">
      <formula>0</formula>
    </cfRule>
  </conditionalFormatting>
  <conditionalFormatting sqref="R232">
    <cfRule type="cellIs" dxfId="1" priority="1093" operator="equal">
      <formula>0</formula>
    </cfRule>
  </conditionalFormatting>
  <conditionalFormatting sqref="D233">
    <cfRule type="cellIs" dxfId="0" priority="1154" operator="equal">
      <formula>0</formula>
    </cfRule>
  </conditionalFormatting>
  <conditionalFormatting sqref="E233">
    <cfRule type="cellIs" dxfId="1" priority="347" operator="equal">
      <formula>0</formula>
    </cfRule>
  </conditionalFormatting>
  <conditionalFormatting sqref="R233">
    <cfRule type="cellIs" dxfId="1" priority="1092" operator="equal">
      <formula>0</formula>
    </cfRule>
  </conditionalFormatting>
  <conditionalFormatting sqref="D234">
    <cfRule type="cellIs" dxfId="0" priority="1153" operator="equal">
      <formula>0</formula>
    </cfRule>
  </conditionalFormatting>
  <conditionalFormatting sqref="E234">
    <cfRule type="cellIs" dxfId="1" priority="346" operator="equal">
      <formula>0</formula>
    </cfRule>
  </conditionalFormatting>
  <conditionalFormatting sqref="R234">
    <cfRule type="cellIs" dxfId="1" priority="1091" operator="equal">
      <formula>0</formula>
    </cfRule>
  </conditionalFormatting>
  <conditionalFormatting sqref="D235">
    <cfRule type="cellIs" dxfId="0" priority="1152" operator="equal">
      <formula>0</formula>
    </cfRule>
  </conditionalFormatting>
  <conditionalFormatting sqref="E235">
    <cfRule type="cellIs" dxfId="1" priority="345" operator="equal">
      <formula>0</formula>
    </cfRule>
  </conditionalFormatting>
  <conditionalFormatting sqref="R235">
    <cfRule type="cellIs" dxfId="1" priority="1090" operator="equal">
      <formula>0</formula>
    </cfRule>
  </conditionalFormatting>
  <conditionalFormatting sqref="D236">
    <cfRule type="cellIs" dxfId="0" priority="1151" operator="equal">
      <formula>0</formula>
    </cfRule>
  </conditionalFormatting>
  <conditionalFormatting sqref="E236">
    <cfRule type="cellIs" dxfId="1" priority="344" operator="equal">
      <formula>0</formula>
    </cfRule>
  </conditionalFormatting>
  <conditionalFormatting sqref="R236">
    <cfRule type="cellIs" dxfId="1" priority="1089" operator="equal">
      <formula>0</formula>
    </cfRule>
  </conditionalFormatting>
  <conditionalFormatting sqref="D237">
    <cfRule type="cellIs" dxfId="0" priority="1150" operator="equal">
      <formula>0</formula>
    </cfRule>
  </conditionalFormatting>
  <conditionalFormatting sqref="E237">
    <cfRule type="cellIs" dxfId="1" priority="343" operator="equal">
      <formula>0</formula>
    </cfRule>
  </conditionalFormatting>
  <conditionalFormatting sqref="R237">
    <cfRule type="cellIs" dxfId="1" priority="1088" operator="equal">
      <formula>0</formula>
    </cfRule>
  </conditionalFormatting>
  <conditionalFormatting sqref="D238">
    <cfRule type="cellIs" dxfId="0" priority="1149" operator="equal">
      <formula>0</formula>
    </cfRule>
  </conditionalFormatting>
  <conditionalFormatting sqref="E238">
    <cfRule type="cellIs" dxfId="1" priority="342" operator="equal">
      <formula>0</formula>
    </cfRule>
  </conditionalFormatting>
  <conditionalFormatting sqref="R238">
    <cfRule type="cellIs" dxfId="1" priority="1087" operator="equal">
      <formula>0</formula>
    </cfRule>
  </conditionalFormatting>
  <conditionalFormatting sqref="D239">
    <cfRule type="cellIs" dxfId="0" priority="1148" operator="equal">
      <formula>0</formula>
    </cfRule>
  </conditionalFormatting>
  <conditionalFormatting sqref="E239">
    <cfRule type="cellIs" dxfId="1" priority="341" operator="equal">
      <formula>0</formula>
    </cfRule>
  </conditionalFormatting>
  <conditionalFormatting sqref="R239">
    <cfRule type="cellIs" dxfId="1" priority="1086" operator="equal">
      <formula>0</formula>
    </cfRule>
  </conditionalFormatting>
  <conditionalFormatting sqref="D240">
    <cfRule type="cellIs" dxfId="0" priority="1085" operator="equal">
      <formula>0</formula>
    </cfRule>
  </conditionalFormatting>
  <conditionalFormatting sqref="E240">
    <cfRule type="cellIs" dxfId="0" priority="340" operator="equal">
      <formula>0</formula>
    </cfRule>
  </conditionalFormatting>
  <conditionalFormatting sqref="R240">
    <cfRule type="cellIs" dxfId="0" priority="1039" operator="equal">
      <formula>0</formula>
    </cfRule>
  </conditionalFormatting>
  <conditionalFormatting sqref="D241">
    <cfRule type="cellIs" dxfId="0" priority="1084" operator="equal">
      <formula>0</formula>
    </cfRule>
  </conditionalFormatting>
  <conditionalFormatting sqref="E241">
    <cfRule type="cellIs" dxfId="0" priority="339" operator="equal">
      <formula>0</formula>
    </cfRule>
  </conditionalFormatting>
  <conditionalFormatting sqref="R241">
    <cfRule type="cellIs" dxfId="0" priority="1038" operator="equal">
      <formula>0</formula>
    </cfRule>
  </conditionalFormatting>
  <conditionalFormatting sqref="D242">
    <cfRule type="cellIs" dxfId="0" priority="1083" operator="equal">
      <formula>0</formula>
    </cfRule>
  </conditionalFormatting>
  <conditionalFormatting sqref="E242">
    <cfRule type="cellIs" dxfId="0" priority="338" operator="equal">
      <formula>0</formula>
    </cfRule>
  </conditionalFormatting>
  <conditionalFormatting sqref="R242">
    <cfRule type="cellIs" dxfId="0" priority="1037" operator="equal">
      <formula>0</formula>
    </cfRule>
  </conditionalFormatting>
  <conditionalFormatting sqref="D243">
    <cfRule type="cellIs" dxfId="0" priority="1082" operator="equal">
      <formula>0</formula>
    </cfRule>
  </conditionalFormatting>
  <conditionalFormatting sqref="E243">
    <cfRule type="cellIs" dxfId="0" priority="337" operator="equal">
      <formula>0</formula>
    </cfRule>
  </conditionalFormatting>
  <conditionalFormatting sqref="R243">
    <cfRule type="cellIs" dxfId="0" priority="1036" operator="equal">
      <formula>0</formula>
    </cfRule>
  </conditionalFormatting>
  <conditionalFormatting sqref="D244">
    <cfRule type="cellIs" dxfId="0" priority="1081" operator="equal">
      <formula>0</formula>
    </cfRule>
  </conditionalFormatting>
  <conditionalFormatting sqref="E244">
    <cfRule type="cellIs" dxfId="0" priority="336" operator="equal">
      <formula>0</formula>
    </cfRule>
  </conditionalFormatting>
  <conditionalFormatting sqref="R244">
    <cfRule type="cellIs" dxfId="0" priority="1035" operator="equal">
      <formula>0</formula>
    </cfRule>
  </conditionalFormatting>
  <conditionalFormatting sqref="D245">
    <cfRule type="cellIs" dxfId="0" priority="1080" operator="equal">
      <formula>0</formula>
    </cfRule>
  </conditionalFormatting>
  <conditionalFormatting sqref="E245">
    <cfRule type="cellIs" dxfId="0" priority="335" operator="equal">
      <formula>0</formula>
    </cfRule>
  </conditionalFormatting>
  <conditionalFormatting sqref="R245">
    <cfRule type="cellIs" dxfId="0" priority="1034" operator="equal">
      <formula>0</formula>
    </cfRule>
  </conditionalFormatting>
  <conditionalFormatting sqref="D246">
    <cfRule type="cellIs" dxfId="0" priority="1079" operator="equal">
      <formula>0</formula>
    </cfRule>
  </conditionalFormatting>
  <conditionalFormatting sqref="E246">
    <cfRule type="cellIs" dxfId="0" priority="334" operator="equal">
      <formula>0</formula>
    </cfRule>
  </conditionalFormatting>
  <conditionalFormatting sqref="R246">
    <cfRule type="cellIs" dxfId="0" priority="1033" operator="equal">
      <formula>0</formula>
    </cfRule>
  </conditionalFormatting>
  <conditionalFormatting sqref="D247">
    <cfRule type="cellIs" dxfId="0" priority="1078" operator="equal">
      <formula>0</formula>
    </cfRule>
  </conditionalFormatting>
  <conditionalFormatting sqref="E247">
    <cfRule type="cellIs" dxfId="0" priority="333" operator="equal">
      <formula>0</formula>
    </cfRule>
  </conditionalFormatting>
  <conditionalFormatting sqref="R247">
    <cfRule type="cellIs" dxfId="0" priority="1032" operator="equal">
      <formula>0</formula>
    </cfRule>
  </conditionalFormatting>
  <conditionalFormatting sqref="D248">
    <cfRule type="cellIs" dxfId="0" priority="1077" operator="equal">
      <formula>0</formula>
    </cfRule>
  </conditionalFormatting>
  <conditionalFormatting sqref="E248">
    <cfRule type="cellIs" dxfId="0" priority="332" operator="equal">
      <formula>0</formula>
    </cfRule>
  </conditionalFormatting>
  <conditionalFormatting sqref="R248">
    <cfRule type="cellIs" dxfId="0" priority="1031" operator="equal">
      <formula>0</formula>
    </cfRule>
  </conditionalFormatting>
  <conditionalFormatting sqref="D249">
    <cfRule type="cellIs" dxfId="0" priority="1076" operator="equal">
      <formula>0</formula>
    </cfRule>
  </conditionalFormatting>
  <conditionalFormatting sqref="E249">
    <cfRule type="cellIs" dxfId="0" priority="331" operator="equal">
      <formula>0</formula>
    </cfRule>
  </conditionalFormatting>
  <conditionalFormatting sqref="R249">
    <cfRule type="cellIs" dxfId="0" priority="1030" operator="equal">
      <formula>0</formula>
    </cfRule>
  </conditionalFormatting>
  <conditionalFormatting sqref="D250">
    <cfRule type="cellIs" dxfId="0" priority="1075" operator="equal">
      <formula>0</formula>
    </cfRule>
  </conditionalFormatting>
  <conditionalFormatting sqref="E250">
    <cfRule type="cellIs" dxfId="0" priority="330" operator="equal">
      <formula>0</formula>
    </cfRule>
  </conditionalFormatting>
  <conditionalFormatting sqref="R250">
    <cfRule type="cellIs" dxfId="0" priority="1029" operator="equal">
      <formula>0</formula>
    </cfRule>
  </conditionalFormatting>
  <conditionalFormatting sqref="D251">
    <cfRule type="cellIs" dxfId="0" priority="1074" operator="equal">
      <formula>0</formula>
    </cfRule>
  </conditionalFormatting>
  <conditionalFormatting sqref="E251">
    <cfRule type="cellIs" dxfId="0" priority="329" operator="equal">
      <formula>0</formula>
    </cfRule>
  </conditionalFormatting>
  <conditionalFormatting sqref="R251">
    <cfRule type="cellIs" dxfId="0" priority="1028" operator="equal">
      <formula>0</formula>
    </cfRule>
  </conditionalFormatting>
  <conditionalFormatting sqref="D254">
    <cfRule type="cellIs" dxfId="0" priority="1072" operator="equal">
      <formula>0</formula>
    </cfRule>
  </conditionalFormatting>
  <conditionalFormatting sqref="E254">
    <cfRule type="cellIs" dxfId="0" priority="327" operator="equal">
      <formula>0</formula>
    </cfRule>
  </conditionalFormatting>
  <conditionalFormatting sqref="R254">
    <cfRule type="cellIs" dxfId="0" priority="1026" operator="equal">
      <formula>0</formula>
    </cfRule>
  </conditionalFormatting>
  <conditionalFormatting sqref="D255">
    <cfRule type="cellIs" dxfId="0" priority="1071" operator="equal">
      <formula>0</formula>
    </cfRule>
  </conditionalFormatting>
  <conditionalFormatting sqref="E255">
    <cfRule type="cellIs" dxfId="0" priority="326" operator="equal">
      <formula>0</formula>
    </cfRule>
  </conditionalFormatting>
  <conditionalFormatting sqref="R255">
    <cfRule type="cellIs" dxfId="0" priority="1025" operator="equal">
      <formula>0</formula>
    </cfRule>
  </conditionalFormatting>
  <conditionalFormatting sqref="D256">
    <cfRule type="cellIs" dxfId="0" priority="1070" operator="equal">
      <formula>0</formula>
    </cfRule>
  </conditionalFormatting>
  <conditionalFormatting sqref="E256">
    <cfRule type="cellIs" dxfId="0" priority="325" operator="equal">
      <formula>0</formula>
    </cfRule>
  </conditionalFormatting>
  <conditionalFormatting sqref="R256">
    <cfRule type="cellIs" dxfId="0" priority="1024" operator="equal">
      <formula>0</formula>
    </cfRule>
  </conditionalFormatting>
  <conditionalFormatting sqref="D257">
    <cfRule type="cellIs" dxfId="0" priority="1069" operator="equal">
      <formula>0</formula>
    </cfRule>
  </conditionalFormatting>
  <conditionalFormatting sqref="E257">
    <cfRule type="cellIs" dxfId="0" priority="324" operator="equal">
      <formula>0</formula>
    </cfRule>
  </conditionalFormatting>
  <conditionalFormatting sqref="R257">
    <cfRule type="cellIs" dxfId="0" priority="1023" operator="equal">
      <formula>0</formula>
    </cfRule>
  </conditionalFormatting>
  <conditionalFormatting sqref="D258">
    <cfRule type="cellIs" dxfId="0" priority="1068" operator="equal">
      <formula>0</formula>
    </cfRule>
  </conditionalFormatting>
  <conditionalFormatting sqref="E258">
    <cfRule type="cellIs" dxfId="0" priority="323" operator="equal">
      <formula>0</formula>
    </cfRule>
  </conditionalFormatting>
  <conditionalFormatting sqref="R258">
    <cfRule type="cellIs" dxfId="0" priority="1022" operator="equal">
      <formula>0</formula>
    </cfRule>
  </conditionalFormatting>
  <conditionalFormatting sqref="D259">
    <cfRule type="cellIs" dxfId="0" priority="1067" operator="equal">
      <formula>0</formula>
    </cfRule>
  </conditionalFormatting>
  <conditionalFormatting sqref="E259">
    <cfRule type="cellIs" dxfId="0" priority="322" operator="equal">
      <formula>0</formula>
    </cfRule>
  </conditionalFormatting>
  <conditionalFormatting sqref="R259">
    <cfRule type="cellIs" dxfId="0" priority="1021" operator="equal">
      <formula>0</formula>
    </cfRule>
  </conditionalFormatting>
  <conditionalFormatting sqref="D262">
    <cfRule type="cellIs" dxfId="0" priority="1065" operator="equal">
      <formula>0</formula>
    </cfRule>
  </conditionalFormatting>
  <conditionalFormatting sqref="E262">
    <cfRule type="cellIs" dxfId="0" priority="320" operator="equal">
      <formula>0</formula>
    </cfRule>
  </conditionalFormatting>
  <conditionalFormatting sqref="R262">
    <cfRule type="cellIs" dxfId="0" priority="1019" operator="equal">
      <formula>0</formula>
    </cfRule>
  </conditionalFormatting>
  <conditionalFormatting sqref="D263">
    <cfRule type="cellIs" dxfId="0" priority="1064" operator="equal">
      <formula>0</formula>
    </cfRule>
  </conditionalFormatting>
  <conditionalFormatting sqref="E263">
    <cfRule type="cellIs" dxfId="0" priority="319" operator="equal">
      <formula>0</formula>
    </cfRule>
  </conditionalFormatting>
  <conditionalFormatting sqref="R263">
    <cfRule type="cellIs" dxfId="0" priority="1018" operator="equal">
      <formula>0</formula>
    </cfRule>
  </conditionalFormatting>
  <conditionalFormatting sqref="D264">
    <cfRule type="cellIs" dxfId="0" priority="1063" operator="equal">
      <formula>0</formula>
    </cfRule>
  </conditionalFormatting>
  <conditionalFormatting sqref="E264">
    <cfRule type="cellIs" dxfId="0" priority="318" operator="equal">
      <formula>0</formula>
    </cfRule>
  </conditionalFormatting>
  <conditionalFormatting sqref="R264">
    <cfRule type="cellIs" dxfId="0" priority="1017" operator="equal">
      <formula>0</formula>
    </cfRule>
  </conditionalFormatting>
  <conditionalFormatting sqref="D265">
    <cfRule type="cellIs" dxfId="0" priority="1062" operator="equal">
      <formula>0</formula>
    </cfRule>
  </conditionalFormatting>
  <conditionalFormatting sqref="E265">
    <cfRule type="cellIs" dxfId="0" priority="317" operator="equal">
      <formula>0</formula>
    </cfRule>
  </conditionalFormatting>
  <conditionalFormatting sqref="R265">
    <cfRule type="cellIs" dxfId="0" priority="1016" operator="equal">
      <formula>0</formula>
    </cfRule>
  </conditionalFormatting>
  <conditionalFormatting sqref="D266">
    <cfRule type="cellIs" dxfId="0" priority="1061" operator="equal">
      <formula>0</formula>
    </cfRule>
  </conditionalFormatting>
  <conditionalFormatting sqref="E266">
    <cfRule type="cellIs" dxfId="0" priority="316" operator="equal">
      <formula>0</formula>
    </cfRule>
  </conditionalFormatting>
  <conditionalFormatting sqref="R266">
    <cfRule type="cellIs" dxfId="0" priority="1015" operator="equal">
      <formula>0</formula>
    </cfRule>
  </conditionalFormatting>
  <conditionalFormatting sqref="D267">
    <cfRule type="cellIs" dxfId="0" priority="1060" operator="equal">
      <formula>0</formula>
    </cfRule>
  </conditionalFormatting>
  <conditionalFormatting sqref="E267">
    <cfRule type="cellIs" dxfId="0" priority="315" operator="equal">
      <formula>0</formula>
    </cfRule>
  </conditionalFormatting>
  <conditionalFormatting sqref="R267">
    <cfRule type="cellIs" dxfId="0" priority="1014" operator="equal">
      <formula>0</formula>
    </cfRule>
  </conditionalFormatting>
  <conditionalFormatting sqref="D270">
    <cfRule type="cellIs" dxfId="0" priority="1059" operator="equal">
      <formula>0</formula>
    </cfRule>
  </conditionalFormatting>
  <conditionalFormatting sqref="E270">
    <cfRule type="cellIs" dxfId="0" priority="314" operator="equal">
      <formula>0</formula>
    </cfRule>
  </conditionalFormatting>
  <conditionalFormatting sqref="R270">
    <cfRule type="cellIs" dxfId="0" priority="1013" operator="equal">
      <formula>0</formula>
    </cfRule>
  </conditionalFormatting>
  <conditionalFormatting sqref="D271">
    <cfRule type="cellIs" dxfId="0" priority="1058" operator="equal">
      <formula>0</formula>
    </cfRule>
  </conditionalFormatting>
  <conditionalFormatting sqref="E271">
    <cfRule type="cellIs" dxfId="0" priority="313" operator="equal">
      <formula>0</formula>
    </cfRule>
  </conditionalFormatting>
  <conditionalFormatting sqref="R271">
    <cfRule type="cellIs" dxfId="0" priority="1012" operator="equal">
      <formula>0</formula>
    </cfRule>
  </conditionalFormatting>
  <conditionalFormatting sqref="D272">
    <cfRule type="cellIs" dxfId="0" priority="1057" operator="equal">
      <formula>0</formula>
    </cfRule>
  </conditionalFormatting>
  <conditionalFormatting sqref="E272">
    <cfRule type="cellIs" dxfId="0" priority="312" operator="equal">
      <formula>0</formula>
    </cfRule>
  </conditionalFormatting>
  <conditionalFormatting sqref="R272">
    <cfRule type="cellIs" dxfId="0" priority="1011" operator="equal">
      <formula>0</formula>
    </cfRule>
  </conditionalFormatting>
  <conditionalFormatting sqref="D273">
    <cfRule type="cellIs" dxfId="0" priority="1056" operator="equal">
      <formula>0</formula>
    </cfRule>
  </conditionalFormatting>
  <conditionalFormatting sqref="E273">
    <cfRule type="cellIs" dxfId="0" priority="311" operator="equal">
      <formula>0</formula>
    </cfRule>
  </conditionalFormatting>
  <conditionalFormatting sqref="R273">
    <cfRule type="cellIs" dxfId="0" priority="1010" operator="equal">
      <formula>0</formula>
    </cfRule>
  </conditionalFormatting>
  <conditionalFormatting sqref="D274">
    <cfRule type="cellIs" dxfId="0" priority="1055" operator="equal">
      <formula>0</formula>
    </cfRule>
  </conditionalFormatting>
  <conditionalFormatting sqref="E274">
    <cfRule type="cellIs" dxfId="0" priority="310" operator="equal">
      <formula>0</formula>
    </cfRule>
  </conditionalFormatting>
  <conditionalFormatting sqref="R274">
    <cfRule type="cellIs" dxfId="0" priority="1009" operator="equal">
      <formula>0</formula>
    </cfRule>
  </conditionalFormatting>
  <conditionalFormatting sqref="D275">
    <cfRule type="cellIs" dxfId="0" priority="1054" operator="equal">
      <formula>0</formula>
    </cfRule>
  </conditionalFormatting>
  <conditionalFormatting sqref="E275">
    <cfRule type="cellIs" dxfId="0" priority="309" operator="equal">
      <formula>0</formula>
    </cfRule>
  </conditionalFormatting>
  <conditionalFormatting sqref="R275">
    <cfRule type="cellIs" dxfId="0" priority="1008" operator="equal">
      <formula>0</formula>
    </cfRule>
  </conditionalFormatting>
  <conditionalFormatting sqref="D279">
    <cfRule type="cellIs" dxfId="0" priority="1052" operator="equal">
      <formula>0</formula>
    </cfRule>
  </conditionalFormatting>
  <conditionalFormatting sqref="E279">
    <cfRule type="cellIs" dxfId="0" priority="307" operator="equal">
      <formula>0</formula>
    </cfRule>
  </conditionalFormatting>
  <conditionalFormatting sqref="R279">
    <cfRule type="cellIs" dxfId="0" priority="1006" operator="equal">
      <formula>0</formula>
    </cfRule>
  </conditionalFormatting>
  <conditionalFormatting sqref="D280">
    <cfRule type="cellIs" dxfId="0" priority="1051" operator="equal">
      <formula>0</formula>
    </cfRule>
  </conditionalFormatting>
  <conditionalFormatting sqref="E280">
    <cfRule type="cellIs" dxfId="0" priority="306" operator="equal">
      <formula>0</formula>
    </cfRule>
  </conditionalFormatting>
  <conditionalFormatting sqref="R280">
    <cfRule type="cellIs" dxfId="0" priority="1005" operator="equal">
      <formula>0</formula>
    </cfRule>
  </conditionalFormatting>
  <conditionalFormatting sqref="D281">
    <cfRule type="cellIs" dxfId="0" priority="1050" operator="equal">
      <formula>0</formula>
    </cfRule>
  </conditionalFormatting>
  <conditionalFormatting sqref="E281">
    <cfRule type="cellIs" dxfId="0" priority="305" operator="equal">
      <formula>0</formula>
    </cfRule>
  </conditionalFormatting>
  <conditionalFormatting sqref="R281">
    <cfRule type="cellIs" dxfId="0" priority="1004" operator="equal">
      <formula>0</formula>
    </cfRule>
  </conditionalFormatting>
  <conditionalFormatting sqref="D282">
    <cfRule type="cellIs" dxfId="0" priority="1049" operator="equal">
      <formula>0</formula>
    </cfRule>
  </conditionalFormatting>
  <conditionalFormatting sqref="E282">
    <cfRule type="cellIs" dxfId="0" priority="304" operator="equal">
      <formula>0</formula>
    </cfRule>
  </conditionalFormatting>
  <conditionalFormatting sqref="R282">
    <cfRule type="cellIs" dxfId="0" priority="1003" operator="equal">
      <formula>0</formula>
    </cfRule>
  </conditionalFormatting>
  <conditionalFormatting sqref="D283">
    <cfRule type="cellIs" dxfId="0" priority="1048" operator="equal">
      <formula>0</formula>
    </cfRule>
  </conditionalFormatting>
  <conditionalFormatting sqref="E283">
    <cfRule type="cellIs" dxfId="0" priority="303" operator="equal">
      <formula>0</formula>
    </cfRule>
  </conditionalFormatting>
  <conditionalFormatting sqref="R283">
    <cfRule type="cellIs" dxfId="0" priority="1002" operator="equal">
      <formula>0</formula>
    </cfRule>
  </conditionalFormatting>
  <conditionalFormatting sqref="D284">
    <cfRule type="cellIs" dxfId="0" priority="1047" operator="equal">
      <formula>0</formula>
    </cfRule>
  </conditionalFormatting>
  <conditionalFormatting sqref="E284">
    <cfRule type="cellIs" dxfId="0" priority="302" operator="equal">
      <formula>0</formula>
    </cfRule>
  </conditionalFormatting>
  <conditionalFormatting sqref="R284">
    <cfRule type="cellIs" dxfId="0" priority="1001" operator="equal">
      <formula>0</formula>
    </cfRule>
  </conditionalFormatting>
  <conditionalFormatting sqref="D285">
    <cfRule type="cellIs" dxfId="0" priority="1046" operator="equal">
      <formula>0</formula>
    </cfRule>
  </conditionalFormatting>
  <conditionalFormatting sqref="E285">
    <cfRule type="cellIs" dxfId="0" priority="301" operator="equal">
      <formula>0</formula>
    </cfRule>
  </conditionalFormatting>
  <conditionalFormatting sqref="R285">
    <cfRule type="cellIs" dxfId="0" priority="1000" operator="equal">
      <formula>0</formula>
    </cfRule>
  </conditionalFormatting>
  <conditionalFormatting sqref="D286">
    <cfRule type="cellIs" dxfId="0" priority="1045" operator="equal">
      <formula>0</formula>
    </cfRule>
  </conditionalFormatting>
  <conditionalFormatting sqref="E286">
    <cfRule type="cellIs" dxfId="0" priority="300" operator="equal">
      <formula>0</formula>
    </cfRule>
  </conditionalFormatting>
  <conditionalFormatting sqref="R286">
    <cfRule type="cellIs" dxfId="0" priority="999" operator="equal">
      <formula>0</formula>
    </cfRule>
  </conditionalFormatting>
  <conditionalFormatting sqref="D287">
    <cfRule type="cellIs" dxfId="0" priority="1044" operator="equal">
      <formula>0</formula>
    </cfRule>
  </conditionalFormatting>
  <conditionalFormatting sqref="E287">
    <cfRule type="cellIs" dxfId="0" priority="299" operator="equal">
      <formula>0</formula>
    </cfRule>
  </conditionalFormatting>
  <conditionalFormatting sqref="R287">
    <cfRule type="cellIs" dxfId="0" priority="998" operator="equal">
      <formula>0</formula>
    </cfRule>
  </conditionalFormatting>
  <conditionalFormatting sqref="D288">
    <cfRule type="cellIs" dxfId="0" priority="1043" operator="equal">
      <formula>0</formula>
    </cfRule>
  </conditionalFormatting>
  <conditionalFormatting sqref="E288">
    <cfRule type="cellIs" dxfId="0" priority="298" operator="equal">
      <formula>0</formula>
    </cfRule>
  </conditionalFormatting>
  <conditionalFormatting sqref="R288">
    <cfRule type="cellIs" dxfId="0" priority="997" operator="equal">
      <formula>0</formula>
    </cfRule>
  </conditionalFormatting>
  <conditionalFormatting sqref="D289">
    <cfRule type="cellIs" dxfId="0" priority="1042" operator="equal">
      <formula>0</formula>
    </cfRule>
  </conditionalFormatting>
  <conditionalFormatting sqref="E289">
    <cfRule type="cellIs" dxfId="0" priority="297" operator="equal">
      <formula>0</formula>
    </cfRule>
  </conditionalFormatting>
  <conditionalFormatting sqref="R289">
    <cfRule type="cellIs" dxfId="0" priority="996" operator="equal">
      <formula>0</formula>
    </cfRule>
  </conditionalFormatting>
  <conditionalFormatting sqref="D290">
    <cfRule type="cellIs" dxfId="0" priority="1041" operator="equal">
      <formula>0</formula>
    </cfRule>
  </conditionalFormatting>
  <conditionalFormatting sqref="E290">
    <cfRule type="cellIs" dxfId="0" priority="296" operator="equal">
      <formula>0</formula>
    </cfRule>
  </conditionalFormatting>
  <conditionalFormatting sqref="R290">
    <cfRule type="cellIs" dxfId="0" priority="995" operator="equal">
      <formula>0</formula>
    </cfRule>
  </conditionalFormatting>
  <conditionalFormatting sqref="D291">
    <cfRule type="cellIs" dxfId="0" priority="1040" operator="equal">
      <formula>0</formula>
    </cfRule>
  </conditionalFormatting>
  <conditionalFormatting sqref="E291">
    <cfRule type="cellIs" dxfId="0" priority="295" operator="equal">
      <formula>0</formula>
    </cfRule>
  </conditionalFormatting>
  <conditionalFormatting sqref="R291">
    <cfRule type="cellIs" dxfId="0" priority="994" operator="equal">
      <formula>0</formula>
    </cfRule>
  </conditionalFormatting>
  <conditionalFormatting sqref="D293">
    <cfRule type="cellIs" dxfId="0" priority="993" operator="equal">
      <formula>0</formula>
    </cfRule>
  </conditionalFormatting>
  <conditionalFormatting sqref="E293">
    <cfRule type="cellIs" dxfId="0" priority="294" operator="equal">
      <formula>0</formula>
    </cfRule>
  </conditionalFormatting>
  <conditionalFormatting sqref="R293">
    <cfRule type="cellIs" dxfId="0" priority="975" operator="equal">
      <formula>0</formula>
    </cfRule>
  </conditionalFormatting>
  <conditionalFormatting sqref="D294">
    <cfRule type="cellIs" dxfId="0" priority="992" operator="equal">
      <formula>0</formula>
    </cfRule>
  </conditionalFormatting>
  <conditionalFormatting sqref="E294">
    <cfRule type="cellIs" dxfId="0" priority="293" operator="equal">
      <formula>0</formula>
    </cfRule>
  </conditionalFormatting>
  <conditionalFormatting sqref="R294">
    <cfRule type="cellIs" dxfId="0" priority="974" operator="equal">
      <formula>0</formula>
    </cfRule>
  </conditionalFormatting>
  <conditionalFormatting sqref="D295">
    <cfRule type="cellIs" dxfId="0" priority="989" operator="equal">
      <formula>0</formula>
    </cfRule>
  </conditionalFormatting>
  <conditionalFormatting sqref="E295">
    <cfRule type="cellIs" dxfId="0" priority="290" operator="equal">
      <formula>0</formula>
    </cfRule>
  </conditionalFormatting>
  <conditionalFormatting sqref="R295">
    <cfRule type="cellIs" dxfId="0" priority="971" operator="equal">
      <formula>0</formula>
    </cfRule>
  </conditionalFormatting>
  <conditionalFormatting sqref="D296">
    <cfRule type="cellIs" dxfId="0" priority="991" operator="equal">
      <formula>0</formula>
    </cfRule>
  </conditionalFormatting>
  <conditionalFormatting sqref="E296">
    <cfRule type="cellIs" dxfId="0" priority="292" operator="equal">
      <formula>0</formula>
    </cfRule>
  </conditionalFormatting>
  <conditionalFormatting sqref="R296">
    <cfRule type="cellIs" dxfId="0" priority="973" operator="equal">
      <formula>0</formula>
    </cfRule>
  </conditionalFormatting>
  <conditionalFormatting sqref="D297">
    <cfRule type="cellIs" dxfId="0" priority="990" operator="equal">
      <formula>0</formula>
    </cfRule>
  </conditionalFormatting>
  <conditionalFormatting sqref="E297">
    <cfRule type="cellIs" dxfId="0" priority="291" operator="equal">
      <formula>0</formula>
    </cfRule>
  </conditionalFormatting>
  <conditionalFormatting sqref="R297">
    <cfRule type="cellIs" dxfId="0" priority="972" operator="equal">
      <formula>0</formula>
    </cfRule>
  </conditionalFormatting>
  <conditionalFormatting sqref="D298">
    <cfRule type="cellIs" dxfId="0" priority="988" operator="equal">
      <formula>0</formula>
    </cfRule>
  </conditionalFormatting>
  <conditionalFormatting sqref="E298">
    <cfRule type="cellIs" dxfId="0" priority="289" operator="equal">
      <formula>0</formula>
    </cfRule>
  </conditionalFormatting>
  <conditionalFormatting sqref="R298">
    <cfRule type="cellIs" dxfId="0" priority="970" operator="equal">
      <formula>0</formula>
    </cfRule>
  </conditionalFormatting>
  <conditionalFormatting sqref="D299">
    <cfRule type="cellIs" dxfId="0" priority="987" operator="equal">
      <formula>0</formula>
    </cfRule>
  </conditionalFormatting>
  <conditionalFormatting sqref="E299">
    <cfRule type="cellIs" dxfId="0" priority="288" operator="equal">
      <formula>0</formula>
    </cfRule>
  </conditionalFormatting>
  <conditionalFormatting sqref="R299">
    <cfRule type="cellIs" dxfId="0" priority="969" operator="equal">
      <formula>0</formula>
    </cfRule>
  </conditionalFormatting>
  <conditionalFormatting sqref="D300">
    <cfRule type="cellIs" dxfId="0" priority="986" operator="equal">
      <formula>0</formula>
    </cfRule>
  </conditionalFormatting>
  <conditionalFormatting sqref="E300">
    <cfRule type="cellIs" dxfId="0" priority="287" operator="equal">
      <formula>0</formula>
    </cfRule>
  </conditionalFormatting>
  <conditionalFormatting sqref="R300">
    <cfRule type="cellIs" dxfId="0" priority="968" operator="equal">
      <formula>0</formula>
    </cfRule>
  </conditionalFormatting>
  <conditionalFormatting sqref="D301">
    <cfRule type="cellIs" dxfId="0" priority="985" operator="equal">
      <formula>0</formula>
    </cfRule>
  </conditionalFormatting>
  <conditionalFormatting sqref="E301">
    <cfRule type="cellIs" dxfId="0" priority="286" operator="equal">
      <formula>0</formula>
    </cfRule>
  </conditionalFormatting>
  <conditionalFormatting sqref="R301">
    <cfRule type="cellIs" dxfId="0" priority="967" operator="equal">
      <formula>0</formula>
    </cfRule>
  </conditionalFormatting>
  <conditionalFormatting sqref="D302">
    <cfRule type="cellIs" dxfId="0" priority="984" operator="equal">
      <formula>0</formula>
    </cfRule>
  </conditionalFormatting>
  <conditionalFormatting sqref="E302">
    <cfRule type="cellIs" dxfId="0" priority="285" operator="equal">
      <formula>0</formula>
    </cfRule>
  </conditionalFormatting>
  <conditionalFormatting sqref="R302">
    <cfRule type="cellIs" dxfId="0" priority="966" operator="equal">
      <formula>0</formula>
    </cfRule>
  </conditionalFormatting>
  <conditionalFormatting sqref="D303">
    <cfRule type="cellIs" dxfId="0" priority="983" operator="equal">
      <formula>0</formula>
    </cfRule>
  </conditionalFormatting>
  <conditionalFormatting sqref="E303">
    <cfRule type="cellIs" dxfId="0" priority="284" operator="equal">
      <formula>0</formula>
    </cfRule>
  </conditionalFormatting>
  <conditionalFormatting sqref="R303">
    <cfRule type="cellIs" dxfId="0" priority="965" operator="equal">
      <formula>0</formula>
    </cfRule>
  </conditionalFormatting>
  <conditionalFormatting sqref="D304">
    <cfRule type="cellIs" dxfId="0" priority="982" operator="equal">
      <formula>0</formula>
    </cfRule>
  </conditionalFormatting>
  <conditionalFormatting sqref="E304">
    <cfRule type="cellIs" dxfId="0" priority="283" operator="equal">
      <formula>0</formula>
    </cfRule>
  </conditionalFormatting>
  <conditionalFormatting sqref="R304">
    <cfRule type="cellIs" dxfId="0" priority="964" operator="equal">
      <formula>0</formula>
    </cfRule>
  </conditionalFormatting>
  <conditionalFormatting sqref="D305">
    <cfRule type="cellIs" dxfId="0" priority="981" operator="equal">
      <formula>0</formula>
    </cfRule>
  </conditionalFormatting>
  <conditionalFormatting sqref="E305">
    <cfRule type="cellIs" dxfId="0" priority="282" operator="equal">
      <formula>0</formula>
    </cfRule>
  </conditionalFormatting>
  <conditionalFormatting sqref="R305">
    <cfRule type="cellIs" dxfId="0" priority="963" operator="equal">
      <formula>0</formula>
    </cfRule>
  </conditionalFormatting>
  <conditionalFormatting sqref="D306">
    <cfRule type="cellIs" dxfId="0" priority="980" operator="equal">
      <formula>0</formula>
    </cfRule>
  </conditionalFormatting>
  <conditionalFormatting sqref="E306">
    <cfRule type="cellIs" dxfId="0" priority="281" operator="equal">
      <formula>0</formula>
    </cfRule>
  </conditionalFormatting>
  <conditionalFormatting sqref="R306">
    <cfRule type="cellIs" dxfId="0" priority="962" operator="equal">
      <formula>0</formula>
    </cfRule>
  </conditionalFormatting>
  <conditionalFormatting sqref="D307">
    <cfRule type="cellIs" dxfId="0" priority="979" operator="equal">
      <formula>0</formula>
    </cfRule>
  </conditionalFormatting>
  <conditionalFormatting sqref="E307">
    <cfRule type="cellIs" dxfId="0" priority="280" operator="equal">
      <formula>0</formula>
    </cfRule>
  </conditionalFormatting>
  <conditionalFormatting sqref="R307">
    <cfRule type="cellIs" dxfId="0" priority="961" operator="equal">
      <formula>0</formula>
    </cfRule>
  </conditionalFormatting>
  <conditionalFormatting sqref="D308">
    <cfRule type="cellIs" dxfId="0" priority="978" operator="equal">
      <formula>0</formula>
    </cfRule>
  </conditionalFormatting>
  <conditionalFormatting sqref="E308">
    <cfRule type="cellIs" dxfId="0" priority="279" operator="equal">
      <formula>0</formula>
    </cfRule>
  </conditionalFormatting>
  <conditionalFormatting sqref="R308">
    <cfRule type="cellIs" dxfId="0" priority="960" operator="equal">
      <formula>0</formula>
    </cfRule>
  </conditionalFormatting>
  <conditionalFormatting sqref="D309">
    <cfRule type="cellIs" dxfId="0" priority="977" operator="equal">
      <formula>0</formula>
    </cfRule>
  </conditionalFormatting>
  <conditionalFormatting sqref="E309">
    <cfRule type="cellIs" dxfId="0" priority="278" operator="equal">
      <formula>0</formula>
    </cfRule>
  </conditionalFormatting>
  <conditionalFormatting sqref="R309">
    <cfRule type="cellIs" dxfId="0" priority="959" operator="equal">
      <formula>0</formula>
    </cfRule>
  </conditionalFormatting>
  <conditionalFormatting sqref="D310">
    <cfRule type="cellIs" dxfId="0" priority="976" operator="equal">
      <formula>0</formula>
    </cfRule>
  </conditionalFormatting>
  <conditionalFormatting sqref="E310">
    <cfRule type="cellIs" dxfId="0" priority="277" operator="equal">
      <formula>0</formula>
    </cfRule>
  </conditionalFormatting>
  <conditionalFormatting sqref="R310">
    <cfRule type="cellIs" dxfId="0" priority="958" operator="equal">
      <formula>0</formula>
    </cfRule>
  </conditionalFormatting>
  <conditionalFormatting sqref="D312">
    <cfRule type="cellIs" dxfId="0" priority="957" operator="equal">
      <formula>0</formula>
    </cfRule>
  </conditionalFormatting>
  <conditionalFormatting sqref="E312">
    <cfRule type="cellIs" dxfId="0" priority="276" operator="equal">
      <formula>0</formula>
    </cfRule>
  </conditionalFormatting>
  <conditionalFormatting sqref="R312">
    <cfRule type="cellIs" dxfId="0" priority="944" operator="equal">
      <formula>0</formula>
    </cfRule>
  </conditionalFormatting>
  <conditionalFormatting sqref="D313">
    <cfRule type="cellIs" dxfId="0" priority="956" operator="equal">
      <formula>0</formula>
    </cfRule>
  </conditionalFormatting>
  <conditionalFormatting sqref="E313">
    <cfRule type="cellIs" dxfId="0" priority="275" operator="equal">
      <formula>0</formula>
    </cfRule>
  </conditionalFormatting>
  <conditionalFormatting sqref="R313">
    <cfRule type="cellIs" dxfId="0" priority="943" operator="equal">
      <formula>0</formula>
    </cfRule>
  </conditionalFormatting>
  <conditionalFormatting sqref="D314">
    <cfRule type="cellIs" dxfId="0" priority="955" operator="equal">
      <formula>0</formula>
    </cfRule>
  </conditionalFormatting>
  <conditionalFormatting sqref="E314">
    <cfRule type="cellIs" dxfId="0" priority="274" operator="equal">
      <formula>0</formula>
    </cfRule>
  </conditionalFormatting>
  <conditionalFormatting sqref="R314">
    <cfRule type="cellIs" dxfId="0" priority="942" operator="equal">
      <formula>0</formula>
    </cfRule>
  </conditionalFormatting>
  <conditionalFormatting sqref="D315">
    <cfRule type="cellIs" dxfId="0" priority="954" operator="equal">
      <formula>0</formula>
    </cfRule>
  </conditionalFormatting>
  <conditionalFormatting sqref="E315">
    <cfRule type="cellIs" dxfId="0" priority="273" operator="equal">
      <formula>0</formula>
    </cfRule>
  </conditionalFormatting>
  <conditionalFormatting sqref="R315">
    <cfRule type="cellIs" dxfId="0" priority="941" operator="equal">
      <formula>0</formula>
    </cfRule>
  </conditionalFormatting>
  <conditionalFormatting sqref="D316">
    <cfRule type="cellIs" dxfId="0" priority="953" operator="equal">
      <formula>0</formula>
    </cfRule>
  </conditionalFormatting>
  <conditionalFormatting sqref="E316">
    <cfRule type="cellIs" dxfId="0" priority="272" operator="equal">
      <formula>0</formula>
    </cfRule>
  </conditionalFormatting>
  <conditionalFormatting sqref="R316">
    <cfRule type="cellIs" dxfId="0" priority="940" operator="equal">
      <formula>0</formula>
    </cfRule>
  </conditionalFormatting>
  <conditionalFormatting sqref="D317">
    <cfRule type="cellIs" dxfId="0" priority="952" operator="equal">
      <formula>0</formula>
    </cfRule>
  </conditionalFormatting>
  <conditionalFormatting sqref="E317">
    <cfRule type="cellIs" dxfId="0" priority="271" operator="equal">
      <formula>0</formula>
    </cfRule>
  </conditionalFormatting>
  <conditionalFormatting sqref="R317">
    <cfRule type="cellIs" dxfId="0" priority="939" operator="equal">
      <formula>0</formula>
    </cfRule>
  </conditionalFormatting>
  <conditionalFormatting sqref="D318">
    <cfRule type="cellIs" dxfId="0" priority="951" operator="equal">
      <formula>0</formula>
    </cfRule>
  </conditionalFormatting>
  <conditionalFormatting sqref="E318">
    <cfRule type="cellIs" dxfId="0" priority="270" operator="equal">
      <formula>0</formula>
    </cfRule>
  </conditionalFormatting>
  <conditionalFormatting sqref="R318">
    <cfRule type="cellIs" dxfId="0" priority="938" operator="equal">
      <formula>0</formula>
    </cfRule>
  </conditionalFormatting>
  <conditionalFormatting sqref="D319">
    <cfRule type="cellIs" dxfId="0" priority="950" operator="equal">
      <formula>0</formula>
    </cfRule>
  </conditionalFormatting>
  <conditionalFormatting sqref="E319">
    <cfRule type="cellIs" dxfId="0" priority="269" operator="equal">
      <formula>0</formula>
    </cfRule>
  </conditionalFormatting>
  <conditionalFormatting sqref="R319">
    <cfRule type="cellIs" dxfId="0" priority="937" operator="equal">
      <formula>0</formula>
    </cfRule>
  </conditionalFormatting>
  <conditionalFormatting sqref="D320">
    <cfRule type="cellIs" dxfId="0" priority="949" operator="equal">
      <formula>0</formula>
    </cfRule>
  </conditionalFormatting>
  <conditionalFormatting sqref="E320">
    <cfRule type="cellIs" dxfId="0" priority="268" operator="equal">
      <formula>0</formula>
    </cfRule>
  </conditionalFormatting>
  <conditionalFormatting sqref="R320">
    <cfRule type="cellIs" dxfId="0" priority="936" operator="equal">
      <formula>0</formula>
    </cfRule>
  </conditionalFormatting>
  <conditionalFormatting sqref="D321">
    <cfRule type="cellIs" dxfId="0" priority="948" operator="equal">
      <formula>0</formula>
    </cfRule>
  </conditionalFormatting>
  <conditionalFormatting sqref="E321">
    <cfRule type="cellIs" dxfId="0" priority="267" operator="equal">
      <formula>0</formula>
    </cfRule>
  </conditionalFormatting>
  <conditionalFormatting sqref="R321">
    <cfRule type="cellIs" dxfId="0" priority="935" operator="equal">
      <formula>0</formula>
    </cfRule>
  </conditionalFormatting>
  <conditionalFormatting sqref="D322">
    <cfRule type="cellIs" dxfId="0" priority="947" operator="equal">
      <formula>0</formula>
    </cfRule>
  </conditionalFormatting>
  <conditionalFormatting sqref="E322">
    <cfRule type="cellIs" dxfId="0" priority="266" operator="equal">
      <formula>0</formula>
    </cfRule>
  </conditionalFormatting>
  <conditionalFormatting sqref="R322">
    <cfRule type="cellIs" dxfId="0" priority="934" operator="equal">
      <formula>0</formula>
    </cfRule>
  </conditionalFormatting>
  <conditionalFormatting sqref="D324">
    <cfRule type="cellIs" dxfId="0" priority="946" operator="equal">
      <formula>0</formula>
    </cfRule>
  </conditionalFormatting>
  <conditionalFormatting sqref="E324">
    <cfRule type="cellIs" dxfId="0" priority="265" operator="equal">
      <formula>0</formula>
    </cfRule>
  </conditionalFormatting>
  <conditionalFormatting sqref="R324">
    <cfRule type="cellIs" dxfId="0" priority="933" operator="equal">
      <formula>0</formula>
    </cfRule>
  </conditionalFormatting>
  <conditionalFormatting sqref="D325">
    <cfRule type="cellIs" dxfId="0" priority="945" operator="equal">
      <formula>0</formula>
    </cfRule>
  </conditionalFormatting>
  <conditionalFormatting sqref="E325">
    <cfRule type="cellIs" dxfId="0" priority="264" operator="equal">
      <formula>0</formula>
    </cfRule>
  </conditionalFormatting>
  <conditionalFormatting sqref="R325">
    <cfRule type="cellIs" dxfId="0" priority="932" operator="equal">
      <formula>0</formula>
    </cfRule>
  </conditionalFormatting>
  <conditionalFormatting sqref="D327">
    <cfRule type="cellIs" dxfId="0" priority="931" operator="equal">
      <formula>0</formula>
    </cfRule>
  </conditionalFormatting>
  <conditionalFormatting sqref="D330">
    <cfRule type="cellIs" dxfId="0" priority="930" operator="equal">
      <formula>0</formula>
    </cfRule>
  </conditionalFormatting>
  <conditionalFormatting sqref="E330">
    <cfRule type="cellIs" dxfId="0" priority="263" operator="equal">
      <formula>0</formula>
    </cfRule>
  </conditionalFormatting>
  <conditionalFormatting sqref="R330">
    <cfRule type="cellIs" dxfId="0" priority="924" operator="equal">
      <formula>0</formula>
    </cfRule>
  </conditionalFormatting>
  <conditionalFormatting sqref="D331">
    <cfRule type="cellIs" dxfId="0" priority="929" operator="equal">
      <formula>0</formula>
    </cfRule>
  </conditionalFormatting>
  <conditionalFormatting sqref="E331">
    <cfRule type="cellIs" dxfId="0" priority="262" operator="equal">
      <formula>0</formula>
    </cfRule>
  </conditionalFormatting>
  <conditionalFormatting sqref="R331">
    <cfRule type="cellIs" dxfId="0" priority="923" operator="equal">
      <formula>0</formula>
    </cfRule>
  </conditionalFormatting>
  <conditionalFormatting sqref="D332">
    <cfRule type="cellIs" dxfId="0" priority="928" operator="equal">
      <formula>0</formula>
    </cfRule>
  </conditionalFormatting>
  <conditionalFormatting sqref="E332">
    <cfRule type="cellIs" dxfId="0" priority="261" operator="equal">
      <formula>0</formula>
    </cfRule>
  </conditionalFormatting>
  <conditionalFormatting sqref="R332">
    <cfRule type="cellIs" dxfId="0" priority="922" operator="equal">
      <formula>0</formula>
    </cfRule>
  </conditionalFormatting>
  <conditionalFormatting sqref="D333">
    <cfRule type="cellIs" dxfId="0" priority="927" operator="equal">
      <formula>0</formula>
    </cfRule>
  </conditionalFormatting>
  <conditionalFormatting sqref="E333">
    <cfRule type="cellIs" dxfId="0" priority="260" operator="equal">
      <formula>0</formula>
    </cfRule>
  </conditionalFormatting>
  <conditionalFormatting sqref="R333">
    <cfRule type="cellIs" dxfId="0" priority="921" operator="equal">
      <formula>0</formula>
    </cfRule>
  </conditionalFormatting>
  <conditionalFormatting sqref="D334">
    <cfRule type="cellIs" dxfId="0" priority="926" operator="equal">
      <formula>0</formula>
    </cfRule>
  </conditionalFormatting>
  <conditionalFormatting sqref="E334">
    <cfRule type="cellIs" dxfId="0" priority="259" operator="equal">
      <formula>0</formula>
    </cfRule>
  </conditionalFormatting>
  <conditionalFormatting sqref="R334">
    <cfRule type="cellIs" dxfId="0" priority="920" operator="equal">
      <formula>0</formula>
    </cfRule>
  </conditionalFormatting>
  <conditionalFormatting sqref="D335">
    <cfRule type="cellIs" dxfId="0" priority="925" operator="equal">
      <formula>0</formula>
    </cfRule>
  </conditionalFormatting>
  <conditionalFormatting sqref="E335">
    <cfRule type="cellIs" dxfId="0" priority="258" operator="equal">
      <formula>0</formula>
    </cfRule>
  </conditionalFormatting>
  <conditionalFormatting sqref="R335">
    <cfRule type="cellIs" dxfId="0" priority="919" operator="equal">
      <formula>0</formula>
    </cfRule>
  </conditionalFormatting>
  <conditionalFormatting sqref="D337">
    <cfRule type="cellIs" dxfId="0" priority="918" operator="equal">
      <formula>0</formula>
    </cfRule>
  </conditionalFormatting>
  <conditionalFormatting sqref="E337">
    <cfRule type="cellIs" dxfId="0" priority="257" operator="equal">
      <formula>0</formula>
    </cfRule>
  </conditionalFormatting>
  <conditionalFormatting sqref="R337">
    <cfRule type="cellIs" dxfId="0" priority="913" operator="equal">
      <formula>0</formula>
    </cfRule>
  </conditionalFormatting>
  <conditionalFormatting sqref="D338">
    <cfRule type="cellIs" dxfId="0" priority="917" operator="equal">
      <formula>0</formula>
    </cfRule>
  </conditionalFormatting>
  <conditionalFormatting sqref="E338">
    <cfRule type="cellIs" dxfId="0" priority="256" operator="equal">
      <formula>0</formula>
    </cfRule>
  </conditionalFormatting>
  <conditionalFormatting sqref="R338">
    <cfRule type="cellIs" dxfId="0" priority="912" operator="equal">
      <formula>0</formula>
    </cfRule>
  </conditionalFormatting>
  <conditionalFormatting sqref="D339">
    <cfRule type="cellIs" dxfId="0" priority="916" operator="equal">
      <formula>0</formula>
    </cfRule>
  </conditionalFormatting>
  <conditionalFormatting sqref="E339">
    <cfRule type="cellIs" dxfId="0" priority="255" operator="equal">
      <formula>0</formula>
    </cfRule>
  </conditionalFormatting>
  <conditionalFormatting sqref="R339">
    <cfRule type="cellIs" dxfId="0" priority="911" operator="equal">
      <formula>0</formula>
    </cfRule>
  </conditionalFormatting>
  <conditionalFormatting sqref="D341">
    <cfRule type="cellIs" dxfId="0" priority="915" operator="equal">
      <formula>0</formula>
    </cfRule>
  </conditionalFormatting>
  <conditionalFormatting sqref="E341">
    <cfRule type="cellIs" dxfId="0" priority="254" operator="equal">
      <formula>0</formula>
    </cfRule>
  </conditionalFormatting>
  <conditionalFormatting sqref="R341">
    <cfRule type="cellIs" dxfId="0" priority="910" operator="equal">
      <formula>0</formula>
    </cfRule>
  </conditionalFormatting>
  <conditionalFormatting sqref="D342">
    <cfRule type="cellIs" dxfId="0" priority="914" operator="equal">
      <formula>0</formula>
    </cfRule>
  </conditionalFormatting>
  <conditionalFormatting sqref="D373">
    <cfRule type="cellIs" dxfId="0" priority="909" operator="equal">
      <formula>0</formula>
    </cfRule>
  </conditionalFormatting>
  <conditionalFormatting sqref="E373">
    <cfRule type="cellIs" dxfId="0" priority="253" operator="equal">
      <formula>0</formula>
    </cfRule>
  </conditionalFormatting>
  <conditionalFormatting sqref="R373">
    <cfRule type="cellIs" dxfId="0" priority="906" operator="equal">
      <formula>0</formula>
    </cfRule>
  </conditionalFormatting>
  <conditionalFormatting sqref="D376">
    <cfRule type="cellIs" dxfId="0" priority="908" operator="equal">
      <formula>0</formula>
    </cfRule>
  </conditionalFormatting>
  <conditionalFormatting sqref="E376">
    <cfRule type="cellIs" dxfId="0" priority="252" operator="equal">
      <formula>0</formula>
    </cfRule>
  </conditionalFormatting>
  <conditionalFormatting sqref="R376">
    <cfRule type="cellIs" dxfId="0" priority="905" operator="equal">
      <formula>0</formula>
    </cfRule>
  </conditionalFormatting>
  <conditionalFormatting sqref="D377">
    <cfRule type="cellIs" dxfId="0" priority="907" operator="equal">
      <formula>0</formula>
    </cfRule>
  </conditionalFormatting>
  <conditionalFormatting sqref="E377">
    <cfRule type="cellIs" dxfId="0" priority="251" operator="equal">
      <formula>0</formula>
    </cfRule>
  </conditionalFormatting>
  <conditionalFormatting sqref="R377">
    <cfRule type="cellIs" dxfId="0" priority="904" operator="equal">
      <formula>0</formula>
    </cfRule>
  </conditionalFormatting>
  <conditionalFormatting sqref="D381">
    <cfRule type="cellIs" dxfId="0" priority="902" operator="equal">
      <formula>0</formula>
    </cfRule>
  </conditionalFormatting>
  <conditionalFormatting sqref="E381">
    <cfRule type="cellIs" dxfId="0" priority="250" operator="equal">
      <formula>0</formula>
    </cfRule>
  </conditionalFormatting>
  <conditionalFormatting sqref="R381">
    <cfRule type="cellIs" dxfId="0" priority="900" operator="equal">
      <formula>0</formula>
    </cfRule>
  </conditionalFormatting>
  <conditionalFormatting sqref="D382">
    <cfRule type="cellIs" dxfId="0" priority="901" operator="equal">
      <formula>0</formula>
    </cfRule>
  </conditionalFormatting>
  <conditionalFormatting sqref="E382">
    <cfRule type="cellIs" dxfId="0" priority="249" operator="equal">
      <formula>0</formula>
    </cfRule>
  </conditionalFormatting>
  <conditionalFormatting sqref="R382">
    <cfRule type="cellIs" dxfId="0" priority="899" operator="equal">
      <formula>0</formula>
    </cfRule>
  </conditionalFormatting>
  <conditionalFormatting sqref="D384">
    <cfRule type="cellIs" dxfId="0" priority="898" operator="equal">
      <formula>0</formula>
    </cfRule>
  </conditionalFormatting>
  <conditionalFormatting sqref="E384">
    <cfRule type="cellIs" dxfId="0" priority="248" operator="equal">
      <formula>0</formula>
    </cfRule>
  </conditionalFormatting>
  <conditionalFormatting sqref="R384">
    <cfRule type="cellIs" dxfId="0" priority="882" operator="equal">
      <formula>0</formula>
    </cfRule>
  </conditionalFormatting>
  <conditionalFormatting sqref="D385">
    <cfRule type="cellIs" dxfId="0" priority="897" operator="equal">
      <formula>0</formula>
    </cfRule>
  </conditionalFormatting>
  <conditionalFormatting sqref="E385">
    <cfRule type="cellIs" dxfId="0" priority="247" operator="equal">
      <formula>0</formula>
    </cfRule>
  </conditionalFormatting>
  <conditionalFormatting sqref="R385">
    <cfRule type="cellIs" dxfId="0" priority="881" operator="equal">
      <formula>0</formula>
    </cfRule>
  </conditionalFormatting>
  <conditionalFormatting sqref="D386">
    <cfRule type="cellIs" dxfId="0" priority="896" operator="equal">
      <formula>0</formula>
    </cfRule>
  </conditionalFormatting>
  <conditionalFormatting sqref="E386">
    <cfRule type="cellIs" dxfId="0" priority="246" operator="equal">
      <formula>0</formula>
    </cfRule>
  </conditionalFormatting>
  <conditionalFormatting sqref="R386">
    <cfRule type="cellIs" dxfId="0" priority="880" operator="equal">
      <formula>0</formula>
    </cfRule>
  </conditionalFormatting>
  <conditionalFormatting sqref="D387">
    <cfRule type="cellIs" dxfId="0" priority="895" operator="equal">
      <formula>0</formula>
    </cfRule>
  </conditionalFormatting>
  <conditionalFormatting sqref="E387">
    <cfRule type="cellIs" dxfId="0" priority="245" operator="equal">
      <formula>0</formula>
    </cfRule>
  </conditionalFormatting>
  <conditionalFormatting sqref="R387">
    <cfRule type="cellIs" dxfId="0" priority="879" operator="equal">
      <formula>0</formula>
    </cfRule>
  </conditionalFormatting>
  <conditionalFormatting sqref="D388">
    <cfRule type="cellIs" dxfId="0" priority="894" operator="equal">
      <formula>0</formula>
    </cfRule>
  </conditionalFormatting>
  <conditionalFormatting sqref="E388">
    <cfRule type="cellIs" dxfId="0" priority="244" operator="equal">
      <formula>0</formula>
    </cfRule>
  </conditionalFormatting>
  <conditionalFormatting sqref="R388">
    <cfRule type="cellIs" dxfId="0" priority="878" operator="equal">
      <formula>0</formula>
    </cfRule>
  </conditionalFormatting>
  <conditionalFormatting sqref="D389">
    <cfRule type="cellIs" dxfId="0" priority="893" operator="equal">
      <formula>0</formula>
    </cfRule>
  </conditionalFormatting>
  <conditionalFormatting sqref="E389">
    <cfRule type="cellIs" dxfId="0" priority="243" operator="equal">
      <formula>0</formula>
    </cfRule>
  </conditionalFormatting>
  <conditionalFormatting sqref="R389">
    <cfRule type="cellIs" dxfId="0" priority="877" operator="equal">
      <formula>0</formula>
    </cfRule>
  </conditionalFormatting>
  <conditionalFormatting sqref="D390">
    <cfRule type="cellIs" dxfId="0" priority="892" operator="equal">
      <formula>0</formula>
    </cfRule>
  </conditionalFormatting>
  <conditionalFormatting sqref="E390">
    <cfRule type="cellIs" dxfId="0" priority="242" operator="equal">
      <formula>0</formula>
    </cfRule>
  </conditionalFormatting>
  <conditionalFormatting sqref="R390">
    <cfRule type="cellIs" dxfId="0" priority="876" operator="equal">
      <formula>0</formula>
    </cfRule>
  </conditionalFormatting>
  <conditionalFormatting sqref="D394">
    <cfRule type="cellIs" dxfId="0" priority="890" operator="equal">
      <formula>0</formula>
    </cfRule>
  </conditionalFormatting>
  <conditionalFormatting sqref="E394">
    <cfRule type="cellIs" dxfId="0" priority="240" operator="equal">
      <formula>0</formula>
    </cfRule>
  </conditionalFormatting>
  <conditionalFormatting sqref="R394">
    <cfRule type="cellIs" dxfId="0" priority="874" operator="equal">
      <formula>0</formula>
    </cfRule>
  </conditionalFormatting>
  <conditionalFormatting sqref="D395">
    <cfRule type="cellIs" dxfId="0" priority="889" operator="equal">
      <formula>0</formula>
    </cfRule>
  </conditionalFormatting>
  <conditionalFormatting sqref="E395">
    <cfRule type="cellIs" dxfId="0" priority="239" operator="equal">
      <formula>0</formula>
    </cfRule>
  </conditionalFormatting>
  <conditionalFormatting sqref="R395">
    <cfRule type="cellIs" dxfId="0" priority="873" operator="equal">
      <formula>0</formula>
    </cfRule>
  </conditionalFormatting>
  <conditionalFormatting sqref="D396">
    <cfRule type="cellIs" dxfId="0" priority="888" operator="equal">
      <formula>0</formula>
    </cfRule>
  </conditionalFormatting>
  <conditionalFormatting sqref="E396">
    <cfRule type="cellIs" dxfId="0" priority="238" operator="equal">
      <formula>0</formula>
    </cfRule>
  </conditionalFormatting>
  <conditionalFormatting sqref="R396">
    <cfRule type="cellIs" dxfId="0" priority="872" operator="equal">
      <formula>0</formula>
    </cfRule>
  </conditionalFormatting>
  <conditionalFormatting sqref="D397">
    <cfRule type="cellIs" dxfId="0" priority="887" operator="equal">
      <formula>0</formula>
    </cfRule>
  </conditionalFormatting>
  <conditionalFormatting sqref="E397">
    <cfRule type="cellIs" dxfId="0" priority="237" operator="equal">
      <formula>0</formula>
    </cfRule>
  </conditionalFormatting>
  <conditionalFormatting sqref="R397">
    <cfRule type="cellIs" dxfId="0" priority="871" operator="equal">
      <formula>0</formula>
    </cfRule>
  </conditionalFormatting>
  <conditionalFormatting sqref="D398">
    <cfRule type="cellIs" dxfId="0" priority="886" operator="equal">
      <formula>0</formula>
    </cfRule>
  </conditionalFormatting>
  <conditionalFormatting sqref="E398">
    <cfRule type="cellIs" dxfId="0" priority="236" operator="equal">
      <formula>0</formula>
    </cfRule>
  </conditionalFormatting>
  <conditionalFormatting sqref="R398">
    <cfRule type="cellIs" dxfId="0" priority="870" operator="equal">
      <formula>0</formula>
    </cfRule>
  </conditionalFormatting>
  <conditionalFormatting sqref="D399">
    <cfRule type="cellIs" dxfId="0" priority="885" operator="equal">
      <formula>0</formula>
    </cfRule>
  </conditionalFormatting>
  <conditionalFormatting sqref="E399">
    <cfRule type="cellIs" dxfId="0" priority="235" operator="equal">
      <formula>0</formula>
    </cfRule>
  </conditionalFormatting>
  <conditionalFormatting sqref="R399">
    <cfRule type="cellIs" dxfId="0" priority="869" operator="equal">
      <formula>0</formula>
    </cfRule>
  </conditionalFormatting>
  <conditionalFormatting sqref="D400">
    <cfRule type="cellIs" dxfId="0" priority="884" operator="equal">
      <formula>0</formula>
    </cfRule>
  </conditionalFormatting>
  <conditionalFormatting sqref="E400">
    <cfRule type="cellIs" dxfId="0" priority="234" operator="equal">
      <formula>0</formula>
    </cfRule>
  </conditionalFormatting>
  <conditionalFormatting sqref="R400">
    <cfRule type="cellIs" dxfId="0" priority="868" operator="equal">
      <formula>0</formula>
    </cfRule>
  </conditionalFormatting>
  <conditionalFormatting sqref="D401">
    <cfRule type="cellIs" dxfId="0" priority="883" operator="equal">
      <formula>0</formula>
    </cfRule>
  </conditionalFormatting>
  <conditionalFormatting sqref="E401">
    <cfRule type="cellIs" dxfId="0" priority="233" operator="equal">
      <formula>0</formula>
    </cfRule>
  </conditionalFormatting>
  <conditionalFormatting sqref="R401">
    <cfRule type="cellIs" dxfId="0" priority="867" operator="equal">
      <formula>0</formula>
    </cfRule>
  </conditionalFormatting>
  <conditionalFormatting sqref="D408">
    <cfRule type="cellIs" dxfId="0" priority="866" operator="equal">
      <formula>0</formula>
    </cfRule>
  </conditionalFormatting>
  <conditionalFormatting sqref="E408">
    <cfRule type="cellIs" dxfId="0" priority="232" operator="equal">
      <formula>0</formula>
    </cfRule>
  </conditionalFormatting>
  <conditionalFormatting sqref="R408">
    <cfRule type="cellIs" dxfId="0" priority="864" operator="equal">
      <formula>0</formula>
    </cfRule>
  </conditionalFormatting>
  <conditionalFormatting sqref="D411">
    <cfRule type="cellIs" dxfId="0" priority="862" operator="equal">
      <formula>0</formula>
    </cfRule>
  </conditionalFormatting>
  <conditionalFormatting sqref="D416">
    <cfRule type="cellIs" dxfId="0" priority="861" operator="equal">
      <formula>0</formula>
    </cfRule>
  </conditionalFormatting>
  <conditionalFormatting sqref="E416">
    <cfRule type="cellIs" dxfId="0" priority="230" operator="equal">
      <formula>0</formula>
    </cfRule>
  </conditionalFormatting>
  <conditionalFormatting sqref="R416">
    <cfRule type="cellIs" dxfId="0" priority="853" operator="equal">
      <formula>0</formula>
    </cfRule>
  </conditionalFormatting>
  <conditionalFormatting sqref="D417">
    <cfRule type="cellIs" dxfId="0" priority="860" operator="equal">
      <formula>0</formula>
    </cfRule>
  </conditionalFormatting>
  <conditionalFormatting sqref="E417">
    <cfRule type="cellIs" dxfId="0" priority="229" operator="equal">
      <formula>0</formula>
    </cfRule>
  </conditionalFormatting>
  <conditionalFormatting sqref="R417">
    <cfRule type="cellIs" dxfId="0" priority="852" operator="equal">
      <formula>0</formula>
    </cfRule>
  </conditionalFormatting>
  <conditionalFormatting sqref="D418">
    <cfRule type="cellIs" dxfId="0" priority="859" operator="equal">
      <formula>0</formula>
    </cfRule>
  </conditionalFormatting>
  <conditionalFormatting sqref="E418">
    <cfRule type="cellIs" dxfId="0" priority="228" operator="equal">
      <formula>0</formula>
    </cfRule>
  </conditionalFormatting>
  <conditionalFormatting sqref="R418">
    <cfRule type="cellIs" dxfId="0" priority="851" operator="equal">
      <formula>0</formula>
    </cfRule>
  </conditionalFormatting>
  <conditionalFormatting sqref="D419">
    <cfRule type="cellIs" dxfId="0" priority="858" operator="equal">
      <formula>0</formula>
    </cfRule>
  </conditionalFormatting>
  <conditionalFormatting sqref="E419">
    <cfRule type="cellIs" dxfId="0" priority="227" operator="equal">
      <formula>0</formula>
    </cfRule>
  </conditionalFormatting>
  <conditionalFormatting sqref="R419">
    <cfRule type="cellIs" dxfId="0" priority="850" operator="equal">
      <formula>0</formula>
    </cfRule>
  </conditionalFormatting>
  <conditionalFormatting sqref="D420">
    <cfRule type="cellIs" dxfId="0" priority="857" operator="equal">
      <formula>0</formula>
    </cfRule>
  </conditionalFormatting>
  <conditionalFormatting sqref="E420">
    <cfRule type="cellIs" dxfId="0" priority="226" operator="equal">
      <formula>0</formula>
    </cfRule>
  </conditionalFormatting>
  <conditionalFormatting sqref="R420">
    <cfRule type="cellIs" dxfId="0" priority="849" operator="equal">
      <formula>0</formula>
    </cfRule>
  </conditionalFormatting>
  <conditionalFormatting sqref="E423">
    <cfRule type="cellIs" dxfId="0" priority="224" operator="equal">
      <formula>0</formula>
    </cfRule>
  </conditionalFormatting>
  <conditionalFormatting sqref="R423">
    <cfRule type="cellIs" dxfId="0" priority="847" operator="equal">
      <formula>0</formula>
    </cfRule>
  </conditionalFormatting>
  <conditionalFormatting sqref="D424">
    <cfRule type="cellIs" dxfId="0" priority="855" operator="equal">
      <formula>0</formula>
    </cfRule>
  </conditionalFormatting>
  <conditionalFormatting sqref="E424">
    <cfRule type="cellIs" dxfId="0" priority="223" operator="equal">
      <formula>0</formula>
    </cfRule>
  </conditionalFormatting>
  <conditionalFormatting sqref="R424">
    <cfRule type="cellIs" dxfId="0" priority="846" operator="equal">
      <formula>0</formula>
    </cfRule>
  </conditionalFormatting>
  <conditionalFormatting sqref="D426">
    <cfRule type="cellIs" dxfId="0" priority="854" operator="equal">
      <formula>0</formula>
    </cfRule>
  </conditionalFormatting>
  <conditionalFormatting sqref="E426">
    <cfRule type="cellIs" dxfId="0" priority="222" operator="equal">
      <formula>0</formula>
    </cfRule>
  </conditionalFormatting>
  <conditionalFormatting sqref="R426">
    <cfRule type="cellIs" dxfId="0" priority="845" operator="equal">
      <formula>0</formula>
    </cfRule>
  </conditionalFormatting>
  <conditionalFormatting sqref="D430">
    <cfRule type="cellIs" dxfId="0" priority="844" operator="equal">
      <formula>0</formula>
    </cfRule>
  </conditionalFormatting>
  <conditionalFormatting sqref="E430">
    <cfRule type="cellIs" dxfId="0" priority="221" operator="equal">
      <formula>0</formula>
    </cfRule>
  </conditionalFormatting>
  <conditionalFormatting sqref="R430">
    <cfRule type="cellIs" dxfId="0" priority="837" operator="equal">
      <formula>0</formula>
    </cfRule>
  </conditionalFormatting>
  <conditionalFormatting sqref="D433">
    <cfRule type="cellIs" dxfId="0" priority="843" operator="equal">
      <formula>0</formula>
    </cfRule>
  </conditionalFormatting>
  <conditionalFormatting sqref="E433">
    <cfRule type="cellIs" dxfId="0" priority="220" operator="equal">
      <formula>0</formula>
    </cfRule>
  </conditionalFormatting>
  <conditionalFormatting sqref="R433">
    <cfRule type="cellIs" dxfId="0" priority="836" operator="equal">
      <formula>0</formula>
    </cfRule>
  </conditionalFormatting>
  <conditionalFormatting sqref="D434">
    <cfRule type="cellIs" dxfId="0" priority="842" operator="equal">
      <formula>0</formula>
    </cfRule>
  </conditionalFormatting>
  <conditionalFormatting sqref="E434">
    <cfRule type="cellIs" dxfId="0" priority="219" operator="equal">
      <formula>0</formula>
    </cfRule>
  </conditionalFormatting>
  <conditionalFormatting sqref="R434">
    <cfRule type="cellIs" dxfId="0" priority="835" operator="equal">
      <formula>0</formula>
    </cfRule>
  </conditionalFormatting>
  <conditionalFormatting sqref="D435">
    <cfRule type="cellIs" dxfId="0" priority="841" operator="equal">
      <formula>0</formula>
    </cfRule>
  </conditionalFormatting>
  <conditionalFormatting sqref="E435">
    <cfRule type="cellIs" dxfId="0" priority="218" operator="equal">
      <formula>0</formula>
    </cfRule>
  </conditionalFormatting>
  <conditionalFormatting sqref="R435">
    <cfRule type="cellIs" dxfId="0" priority="834" operator="equal">
      <formula>0</formula>
    </cfRule>
  </conditionalFormatting>
  <conditionalFormatting sqref="D436">
    <cfRule type="cellIs" dxfId="0" priority="840" operator="equal">
      <formula>0</formula>
    </cfRule>
  </conditionalFormatting>
  <conditionalFormatting sqref="E436">
    <cfRule type="cellIs" dxfId="0" priority="217" operator="equal">
      <formula>0</formula>
    </cfRule>
  </conditionalFormatting>
  <conditionalFormatting sqref="R436">
    <cfRule type="cellIs" dxfId="0" priority="833" operator="equal">
      <formula>0</formula>
    </cfRule>
  </conditionalFormatting>
  <conditionalFormatting sqref="D437">
    <cfRule type="cellIs" dxfId="0" priority="839" operator="equal">
      <formula>0</formula>
    </cfRule>
  </conditionalFormatting>
  <conditionalFormatting sqref="E437">
    <cfRule type="cellIs" dxfId="0" priority="216" operator="equal">
      <formula>0</formula>
    </cfRule>
  </conditionalFormatting>
  <conditionalFormatting sqref="R437">
    <cfRule type="cellIs" dxfId="0" priority="832" operator="equal">
      <formula>0</formula>
    </cfRule>
  </conditionalFormatting>
  <conditionalFormatting sqref="D438">
    <cfRule type="cellIs" dxfId="0" priority="838" operator="equal">
      <formula>0</formula>
    </cfRule>
  </conditionalFormatting>
  <conditionalFormatting sqref="E438">
    <cfRule type="cellIs" dxfId="0" priority="215" operator="equal">
      <formula>0</formula>
    </cfRule>
  </conditionalFormatting>
  <conditionalFormatting sqref="R438">
    <cfRule type="cellIs" dxfId="0" priority="831" operator="equal">
      <formula>0</formula>
    </cfRule>
  </conditionalFormatting>
  <conditionalFormatting sqref="D442">
    <cfRule type="cellIs" dxfId="0" priority="830" operator="equal">
      <formula>0</formula>
    </cfRule>
  </conditionalFormatting>
  <conditionalFormatting sqref="E442">
    <cfRule type="cellIs" dxfId="0" priority="214" operator="equal">
      <formula>0</formula>
    </cfRule>
  </conditionalFormatting>
  <conditionalFormatting sqref="R442">
    <cfRule type="cellIs" dxfId="0" priority="828" operator="equal">
      <formula>0</formula>
    </cfRule>
  </conditionalFormatting>
  <conditionalFormatting sqref="D443">
    <cfRule type="cellIs" dxfId="0" priority="829" operator="equal">
      <formula>0</formula>
    </cfRule>
  </conditionalFormatting>
  <conditionalFormatting sqref="D445">
    <cfRule type="cellIs" dxfId="0" priority="827" operator="equal">
      <formula>0</formula>
    </cfRule>
  </conditionalFormatting>
  <conditionalFormatting sqref="E445">
    <cfRule type="cellIs" dxfId="0" priority="213" operator="equal">
      <formula>0</formula>
    </cfRule>
  </conditionalFormatting>
  <conditionalFormatting sqref="R445">
    <cfRule type="cellIs" dxfId="0" priority="824" operator="equal">
      <formula>0</formula>
    </cfRule>
  </conditionalFormatting>
  <conditionalFormatting sqref="D446">
    <cfRule type="cellIs" dxfId="0" priority="826" operator="equal">
      <formula>0</formula>
    </cfRule>
  </conditionalFormatting>
  <conditionalFormatting sqref="E446">
    <cfRule type="cellIs" dxfId="0" priority="212" operator="equal">
      <formula>0</formula>
    </cfRule>
  </conditionalFormatting>
  <conditionalFormatting sqref="R446">
    <cfRule type="cellIs" dxfId="0" priority="823" operator="equal">
      <formula>0</formula>
    </cfRule>
  </conditionalFormatting>
  <conditionalFormatting sqref="D447">
    <cfRule type="cellIs" dxfId="0" priority="825" operator="equal">
      <formula>0</formula>
    </cfRule>
  </conditionalFormatting>
  <conditionalFormatting sqref="E447">
    <cfRule type="cellIs" dxfId="0" priority="211" operator="equal">
      <formula>0</formula>
    </cfRule>
  </conditionalFormatting>
  <conditionalFormatting sqref="R447">
    <cfRule type="cellIs" dxfId="0" priority="822" operator="equal">
      <formula>0</formula>
    </cfRule>
  </conditionalFormatting>
  <conditionalFormatting sqref="D448">
    <cfRule type="cellIs" dxfId="0" priority="821" operator="equal">
      <formula>0</formula>
    </cfRule>
  </conditionalFormatting>
  <conditionalFormatting sqref="D449">
    <cfRule type="cellIs" dxfId="0" priority="820" operator="equal">
      <formula>0</formula>
    </cfRule>
  </conditionalFormatting>
  <conditionalFormatting sqref="E449">
    <cfRule type="cellIs" dxfId="0" priority="210" operator="equal">
      <formula>0</formula>
    </cfRule>
  </conditionalFormatting>
  <conditionalFormatting sqref="R449">
    <cfRule type="cellIs" dxfId="0" priority="812" operator="equal">
      <formula>0</formula>
    </cfRule>
  </conditionalFormatting>
  <conditionalFormatting sqref="D450">
    <cfRule type="cellIs" dxfId="0" priority="819" operator="equal">
      <formula>0</formula>
    </cfRule>
  </conditionalFormatting>
  <conditionalFormatting sqref="E450">
    <cfRule type="cellIs" dxfId="0" priority="209" operator="equal">
      <formula>0</formula>
    </cfRule>
  </conditionalFormatting>
  <conditionalFormatting sqref="R450">
    <cfRule type="cellIs" dxfId="0" priority="811" operator="equal">
      <formula>0</formula>
    </cfRule>
  </conditionalFormatting>
  <conditionalFormatting sqref="D451">
    <cfRule type="cellIs" dxfId="0" priority="818" operator="equal">
      <formula>0</formula>
    </cfRule>
  </conditionalFormatting>
  <conditionalFormatting sqref="E451">
    <cfRule type="cellIs" dxfId="0" priority="208" operator="equal">
      <formula>0</formula>
    </cfRule>
  </conditionalFormatting>
  <conditionalFormatting sqref="R451">
    <cfRule type="cellIs" dxfId="0" priority="810" operator="equal">
      <formula>0</formula>
    </cfRule>
  </conditionalFormatting>
  <conditionalFormatting sqref="D452">
    <cfRule type="cellIs" dxfId="0" priority="817" operator="equal">
      <formula>0</formula>
    </cfRule>
  </conditionalFormatting>
  <conditionalFormatting sqref="E452">
    <cfRule type="cellIs" dxfId="0" priority="207" operator="equal">
      <formula>0</formula>
    </cfRule>
  </conditionalFormatting>
  <conditionalFormatting sqref="R452">
    <cfRule type="cellIs" dxfId="0" priority="809" operator="equal">
      <formula>0</formula>
    </cfRule>
  </conditionalFormatting>
  <conditionalFormatting sqref="D453">
    <cfRule type="cellIs" dxfId="0" priority="816" operator="equal">
      <formula>0</formula>
    </cfRule>
  </conditionalFormatting>
  <conditionalFormatting sqref="E453">
    <cfRule type="cellIs" dxfId="0" priority="206" operator="equal">
      <formula>0</formula>
    </cfRule>
  </conditionalFormatting>
  <conditionalFormatting sqref="R453">
    <cfRule type="cellIs" dxfId="0" priority="808" operator="equal">
      <formula>0</formula>
    </cfRule>
  </conditionalFormatting>
  <conditionalFormatting sqref="D454">
    <cfRule type="cellIs" dxfId="0" priority="815" operator="equal">
      <formula>0</formula>
    </cfRule>
  </conditionalFormatting>
  <conditionalFormatting sqref="E454">
    <cfRule type="cellIs" dxfId="0" priority="205" operator="equal">
      <formula>0</formula>
    </cfRule>
  </conditionalFormatting>
  <conditionalFormatting sqref="R454">
    <cfRule type="cellIs" dxfId="0" priority="807" operator="equal">
      <formula>0</formula>
    </cfRule>
  </conditionalFormatting>
  <conditionalFormatting sqref="D455">
    <cfRule type="cellIs" dxfId="0" priority="814" operator="equal">
      <formula>0</formula>
    </cfRule>
  </conditionalFormatting>
  <conditionalFormatting sqref="E455">
    <cfRule type="cellIs" dxfId="0" priority="204" operator="equal">
      <formula>0</formula>
    </cfRule>
  </conditionalFormatting>
  <conditionalFormatting sqref="R455">
    <cfRule type="cellIs" dxfId="0" priority="806" operator="equal">
      <formula>0</formula>
    </cfRule>
  </conditionalFormatting>
  <conditionalFormatting sqref="D457">
    <cfRule type="cellIs" dxfId="0" priority="813" operator="equal">
      <formula>0</formula>
    </cfRule>
  </conditionalFormatting>
  <conditionalFormatting sqref="E457">
    <cfRule type="cellIs" dxfId="0" priority="203" operator="equal">
      <formula>0</formula>
    </cfRule>
  </conditionalFormatting>
  <conditionalFormatting sqref="R457">
    <cfRule type="cellIs" dxfId="0" priority="805" operator="equal">
      <formula>0</formula>
    </cfRule>
  </conditionalFormatting>
  <conditionalFormatting sqref="D460">
    <cfRule type="cellIs" dxfId="0" priority="804" operator="equal">
      <formula>0</formula>
    </cfRule>
  </conditionalFormatting>
  <conditionalFormatting sqref="E460">
    <cfRule type="cellIs" dxfId="0" priority="202" operator="equal">
      <formula>0</formula>
    </cfRule>
  </conditionalFormatting>
  <conditionalFormatting sqref="R460">
    <cfRule type="cellIs" dxfId="0" priority="798" operator="equal">
      <formula>0</formula>
    </cfRule>
  </conditionalFormatting>
  <conditionalFormatting sqref="D461">
    <cfRule type="cellIs" dxfId="0" priority="803" operator="equal">
      <formula>0</formula>
    </cfRule>
  </conditionalFormatting>
  <conditionalFormatting sqref="E461">
    <cfRule type="cellIs" dxfId="0" priority="201" operator="equal">
      <formula>0</formula>
    </cfRule>
  </conditionalFormatting>
  <conditionalFormatting sqref="R461">
    <cfRule type="cellIs" dxfId="0" priority="797" operator="equal">
      <formula>0</formula>
    </cfRule>
  </conditionalFormatting>
  <conditionalFormatting sqref="D462">
    <cfRule type="cellIs" dxfId="0" priority="802" operator="equal">
      <formula>0</formula>
    </cfRule>
  </conditionalFormatting>
  <conditionalFormatting sqref="E462">
    <cfRule type="cellIs" dxfId="0" priority="200" operator="equal">
      <formula>0</formula>
    </cfRule>
  </conditionalFormatting>
  <conditionalFormatting sqref="R462">
    <cfRule type="cellIs" dxfId="0" priority="796" operator="equal">
      <formula>0</formula>
    </cfRule>
  </conditionalFormatting>
  <conditionalFormatting sqref="D463">
    <cfRule type="cellIs" dxfId="0" priority="801" operator="equal">
      <formula>0</formula>
    </cfRule>
  </conditionalFormatting>
  <conditionalFormatting sqref="E463">
    <cfRule type="cellIs" dxfId="0" priority="199" operator="equal">
      <formula>0</formula>
    </cfRule>
  </conditionalFormatting>
  <conditionalFormatting sqref="R463">
    <cfRule type="cellIs" dxfId="0" priority="795" operator="equal">
      <formula>0</formula>
    </cfRule>
  </conditionalFormatting>
  <conditionalFormatting sqref="D464">
    <cfRule type="cellIs" dxfId="0" priority="800" operator="equal">
      <formula>0</formula>
    </cfRule>
  </conditionalFormatting>
  <conditionalFormatting sqref="E464">
    <cfRule type="cellIs" dxfId="0" priority="198" operator="equal">
      <formula>0</formula>
    </cfRule>
  </conditionalFormatting>
  <conditionalFormatting sqref="R464">
    <cfRule type="cellIs" dxfId="0" priority="794" operator="equal">
      <formula>0</formula>
    </cfRule>
  </conditionalFormatting>
  <conditionalFormatting sqref="D465">
    <cfRule type="cellIs" dxfId="0" priority="799" operator="equal">
      <formula>0</formula>
    </cfRule>
  </conditionalFormatting>
  <conditionalFormatting sqref="E465">
    <cfRule type="cellIs" dxfId="0" priority="197" operator="equal">
      <formula>0</formula>
    </cfRule>
  </conditionalFormatting>
  <conditionalFormatting sqref="R465">
    <cfRule type="cellIs" dxfId="0" priority="793" operator="equal">
      <formula>0</formula>
    </cfRule>
  </conditionalFormatting>
  <conditionalFormatting sqref="D467">
    <cfRule type="cellIs" dxfId="0" priority="792" operator="equal">
      <formula>0</formula>
    </cfRule>
  </conditionalFormatting>
  <conditionalFormatting sqref="E467">
    <cfRule type="cellIs" dxfId="0" priority="196" operator="equal">
      <formula>0</formula>
    </cfRule>
  </conditionalFormatting>
  <conditionalFormatting sqref="R467">
    <cfRule type="cellIs" dxfId="0" priority="743" operator="equal">
      <formula>0</formula>
    </cfRule>
  </conditionalFormatting>
  <conditionalFormatting sqref="D468">
    <cfRule type="cellIs" dxfId="0" priority="791" operator="equal">
      <formula>0</formula>
    </cfRule>
  </conditionalFormatting>
  <conditionalFormatting sqref="E468">
    <cfRule type="cellIs" dxfId="0" priority="195" operator="equal">
      <formula>0</formula>
    </cfRule>
  </conditionalFormatting>
  <conditionalFormatting sqref="R468">
    <cfRule type="cellIs" dxfId="0" priority="742" operator="equal">
      <formula>0</formula>
    </cfRule>
  </conditionalFormatting>
  <conditionalFormatting sqref="D469">
    <cfRule type="cellIs" dxfId="0" priority="790" operator="equal">
      <formula>0</formula>
    </cfRule>
  </conditionalFormatting>
  <conditionalFormatting sqref="E469">
    <cfRule type="cellIs" dxfId="0" priority="194" operator="equal">
      <formula>0</formula>
    </cfRule>
  </conditionalFormatting>
  <conditionalFormatting sqref="R469">
    <cfRule type="cellIs" dxfId="0" priority="741" operator="equal">
      <formula>0</formula>
    </cfRule>
  </conditionalFormatting>
  <conditionalFormatting sqref="D470">
    <cfRule type="cellIs" dxfId="0" priority="789" operator="equal">
      <formula>0</formula>
    </cfRule>
  </conditionalFormatting>
  <conditionalFormatting sqref="E470">
    <cfRule type="cellIs" dxfId="0" priority="193" operator="equal">
      <formula>0</formula>
    </cfRule>
  </conditionalFormatting>
  <conditionalFormatting sqref="R470">
    <cfRule type="cellIs" dxfId="0" priority="740" operator="equal">
      <formula>0</formula>
    </cfRule>
  </conditionalFormatting>
  <conditionalFormatting sqref="D471">
    <cfRule type="cellIs" dxfId="0" priority="788" operator="equal">
      <formula>0</formula>
    </cfRule>
  </conditionalFormatting>
  <conditionalFormatting sqref="E471">
    <cfRule type="cellIs" dxfId="0" priority="192" operator="equal">
      <formula>0</formula>
    </cfRule>
  </conditionalFormatting>
  <conditionalFormatting sqref="R471">
    <cfRule type="cellIs" dxfId="0" priority="739" operator="equal">
      <formula>0</formula>
    </cfRule>
  </conditionalFormatting>
  <conditionalFormatting sqref="D472">
    <cfRule type="cellIs" dxfId="0" priority="787" operator="equal">
      <formula>0</formula>
    </cfRule>
  </conditionalFormatting>
  <conditionalFormatting sqref="E472">
    <cfRule type="cellIs" dxfId="0" priority="191" operator="equal">
      <formula>0</formula>
    </cfRule>
  </conditionalFormatting>
  <conditionalFormatting sqref="R472">
    <cfRule type="cellIs" dxfId="0" priority="738" operator="equal">
      <formula>0</formula>
    </cfRule>
  </conditionalFormatting>
  <conditionalFormatting sqref="D473">
    <cfRule type="cellIs" dxfId="0" priority="786" operator="equal">
      <formula>0</formula>
    </cfRule>
  </conditionalFormatting>
  <conditionalFormatting sqref="E473">
    <cfRule type="cellIs" dxfId="0" priority="190" operator="equal">
      <formula>0</formula>
    </cfRule>
  </conditionalFormatting>
  <conditionalFormatting sqref="R473">
    <cfRule type="cellIs" dxfId="0" priority="737" operator="equal">
      <formula>0</formula>
    </cfRule>
  </conditionalFormatting>
  <conditionalFormatting sqref="D474">
    <cfRule type="cellIs" dxfId="0" priority="785" operator="equal">
      <formula>0</formula>
    </cfRule>
  </conditionalFormatting>
  <conditionalFormatting sqref="E474">
    <cfRule type="cellIs" dxfId="0" priority="189" operator="equal">
      <formula>0</formula>
    </cfRule>
  </conditionalFormatting>
  <conditionalFormatting sqref="R474">
    <cfRule type="cellIs" dxfId="0" priority="736" operator="equal">
      <formula>0</formula>
    </cfRule>
  </conditionalFormatting>
  <conditionalFormatting sqref="D475">
    <cfRule type="cellIs" dxfId="0" priority="784" operator="equal">
      <formula>0</formula>
    </cfRule>
  </conditionalFormatting>
  <conditionalFormatting sqref="E475">
    <cfRule type="cellIs" dxfId="0" priority="188" operator="equal">
      <formula>0</formula>
    </cfRule>
  </conditionalFormatting>
  <conditionalFormatting sqref="R475">
    <cfRule type="cellIs" dxfId="0" priority="735" operator="equal">
      <formula>0</formula>
    </cfRule>
  </conditionalFormatting>
  <conditionalFormatting sqref="D476">
    <cfRule type="cellIs" dxfId="0" priority="783" operator="equal">
      <formula>0</formula>
    </cfRule>
  </conditionalFormatting>
  <conditionalFormatting sqref="E476">
    <cfRule type="cellIs" dxfId="0" priority="187" operator="equal">
      <formula>0</formula>
    </cfRule>
  </conditionalFormatting>
  <conditionalFormatting sqref="R476">
    <cfRule type="cellIs" dxfId="0" priority="734" operator="equal">
      <formula>0</formula>
    </cfRule>
  </conditionalFormatting>
  <conditionalFormatting sqref="D477">
    <cfRule type="cellIs" dxfId="0" priority="782" operator="equal">
      <formula>0</formula>
    </cfRule>
  </conditionalFormatting>
  <conditionalFormatting sqref="E477">
    <cfRule type="cellIs" dxfId="0" priority="186" operator="equal">
      <formula>0</formula>
    </cfRule>
  </conditionalFormatting>
  <conditionalFormatting sqref="R477">
    <cfRule type="cellIs" dxfId="0" priority="733" operator="equal">
      <formula>0</formula>
    </cfRule>
  </conditionalFormatting>
  <conditionalFormatting sqref="D479">
    <cfRule type="cellIs" dxfId="0" priority="781" operator="equal">
      <formula>0</formula>
    </cfRule>
  </conditionalFormatting>
  <conditionalFormatting sqref="E479">
    <cfRule type="cellIs" dxfId="0" priority="185" operator="equal">
      <formula>0</formula>
    </cfRule>
  </conditionalFormatting>
  <conditionalFormatting sqref="R479">
    <cfRule type="cellIs" dxfId="0" priority="732" operator="equal">
      <formula>0</formula>
    </cfRule>
  </conditionalFormatting>
  <conditionalFormatting sqref="D480">
    <cfRule type="cellIs" dxfId="0" priority="780" operator="equal">
      <formula>0</formula>
    </cfRule>
  </conditionalFormatting>
  <conditionalFormatting sqref="E480">
    <cfRule type="cellIs" dxfId="0" priority="184" operator="equal">
      <formula>0</formula>
    </cfRule>
  </conditionalFormatting>
  <conditionalFormatting sqref="R480">
    <cfRule type="cellIs" dxfId="0" priority="731" operator="equal">
      <formula>0</formula>
    </cfRule>
  </conditionalFormatting>
  <conditionalFormatting sqref="D481">
    <cfRule type="cellIs" dxfId="0" priority="779" operator="equal">
      <formula>0</formula>
    </cfRule>
  </conditionalFormatting>
  <conditionalFormatting sqref="E481">
    <cfRule type="cellIs" dxfId="0" priority="183" operator="equal">
      <formula>0</formula>
    </cfRule>
  </conditionalFormatting>
  <conditionalFormatting sqref="R481">
    <cfRule type="cellIs" dxfId="0" priority="730" operator="equal">
      <formula>0</formula>
    </cfRule>
  </conditionalFormatting>
  <conditionalFormatting sqref="D482">
    <cfRule type="cellIs" dxfId="0" priority="778" operator="equal">
      <formula>0</formula>
    </cfRule>
  </conditionalFormatting>
  <conditionalFormatting sqref="E482">
    <cfRule type="cellIs" dxfId="0" priority="182" operator="equal">
      <formula>0</formula>
    </cfRule>
  </conditionalFormatting>
  <conditionalFormatting sqref="R482">
    <cfRule type="cellIs" dxfId="0" priority="729" operator="equal">
      <formula>0</formula>
    </cfRule>
  </conditionalFormatting>
  <conditionalFormatting sqref="D484">
    <cfRule type="cellIs" dxfId="0" priority="777" operator="equal">
      <formula>0</formula>
    </cfRule>
  </conditionalFormatting>
  <conditionalFormatting sqref="E484">
    <cfRule type="cellIs" dxfId="0" priority="181" operator="equal">
      <formula>0</formula>
    </cfRule>
  </conditionalFormatting>
  <conditionalFormatting sqref="R484">
    <cfRule type="cellIs" dxfId="0" priority="728" operator="equal">
      <formula>0</formula>
    </cfRule>
  </conditionalFormatting>
  <conditionalFormatting sqref="D485">
    <cfRule type="cellIs" dxfId="0" priority="776" operator="equal">
      <formula>0</formula>
    </cfRule>
  </conditionalFormatting>
  <conditionalFormatting sqref="E485">
    <cfRule type="cellIs" dxfId="0" priority="180" operator="equal">
      <formula>0</formula>
    </cfRule>
  </conditionalFormatting>
  <conditionalFormatting sqref="R485">
    <cfRule type="cellIs" dxfId="0" priority="727" operator="equal">
      <formula>0</formula>
    </cfRule>
  </conditionalFormatting>
  <conditionalFormatting sqref="D486">
    <cfRule type="cellIs" dxfId="0" priority="775" operator="equal">
      <formula>0</formula>
    </cfRule>
  </conditionalFormatting>
  <conditionalFormatting sqref="E486">
    <cfRule type="cellIs" dxfId="0" priority="179" operator="equal">
      <formula>0</formula>
    </cfRule>
  </conditionalFormatting>
  <conditionalFormatting sqref="R486">
    <cfRule type="cellIs" dxfId="0" priority="726" operator="equal">
      <formula>0</formula>
    </cfRule>
  </conditionalFormatting>
  <conditionalFormatting sqref="D487">
    <cfRule type="cellIs" dxfId="0" priority="774" operator="equal">
      <formula>0</formula>
    </cfRule>
  </conditionalFormatting>
  <conditionalFormatting sqref="E487">
    <cfRule type="cellIs" dxfId="0" priority="178" operator="equal">
      <formula>0</formula>
    </cfRule>
  </conditionalFormatting>
  <conditionalFormatting sqref="R487">
    <cfRule type="cellIs" dxfId="0" priority="725" operator="equal">
      <formula>0</formula>
    </cfRule>
  </conditionalFormatting>
  <conditionalFormatting sqref="D488">
    <cfRule type="cellIs" dxfId="0" priority="773" operator="equal">
      <formula>0</formula>
    </cfRule>
  </conditionalFormatting>
  <conditionalFormatting sqref="E488">
    <cfRule type="cellIs" dxfId="0" priority="177" operator="equal">
      <formula>0</formula>
    </cfRule>
  </conditionalFormatting>
  <conditionalFormatting sqref="R488">
    <cfRule type="cellIs" dxfId="0" priority="724" operator="equal">
      <formula>0</formula>
    </cfRule>
  </conditionalFormatting>
  <conditionalFormatting sqref="D489">
    <cfRule type="cellIs" dxfId="0" priority="772" operator="equal">
      <formula>0</formula>
    </cfRule>
  </conditionalFormatting>
  <conditionalFormatting sqref="E489">
    <cfRule type="cellIs" dxfId="0" priority="176" operator="equal">
      <formula>0</formula>
    </cfRule>
  </conditionalFormatting>
  <conditionalFormatting sqref="R489">
    <cfRule type="cellIs" dxfId="0" priority="723" operator="equal">
      <formula>0</formula>
    </cfRule>
  </conditionalFormatting>
  <conditionalFormatting sqref="D490">
    <cfRule type="cellIs" dxfId="0" priority="771" operator="equal">
      <formula>0</formula>
    </cfRule>
  </conditionalFormatting>
  <conditionalFormatting sqref="E490">
    <cfRule type="cellIs" dxfId="0" priority="175" operator="equal">
      <formula>0</formula>
    </cfRule>
  </conditionalFormatting>
  <conditionalFormatting sqref="R490">
    <cfRule type="cellIs" dxfId="0" priority="722" operator="equal">
      <formula>0</formula>
    </cfRule>
  </conditionalFormatting>
  <conditionalFormatting sqref="D491">
    <cfRule type="cellIs" dxfId="0" priority="770" operator="equal">
      <formula>0</formula>
    </cfRule>
  </conditionalFormatting>
  <conditionalFormatting sqref="E491">
    <cfRule type="cellIs" dxfId="0" priority="174" operator="equal">
      <formula>0</formula>
    </cfRule>
  </conditionalFormatting>
  <conditionalFormatting sqref="R491">
    <cfRule type="cellIs" dxfId="0" priority="721" operator="equal">
      <formula>0</formula>
    </cfRule>
  </conditionalFormatting>
  <conditionalFormatting sqref="D492">
    <cfRule type="cellIs" dxfId="0" priority="769" operator="equal">
      <formula>0</formula>
    </cfRule>
  </conditionalFormatting>
  <conditionalFormatting sqref="E492">
    <cfRule type="cellIs" dxfId="0" priority="173" operator="equal">
      <formula>0</formula>
    </cfRule>
  </conditionalFormatting>
  <conditionalFormatting sqref="R492">
    <cfRule type="cellIs" dxfId="0" priority="720" operator="equal">
      <formula>0</formula>
    </cfRule>
  </conditionalFormatting>
  <conditionalFormatting sqref="D493">
    <cfRule type="cellIs" dxfId="0" priority="768" operator="equal">
      <formula>0</formula>
    </cfRule>
  </conditionalFormatting>
  <conditionalFormatting sqref="E493">
    <cfRule type="cellIs" dxfId="0" priority="172" operator="equal">
      <formula>0</formula>
    </cfRule>
  </conditionalFormatting>
  <conditionalFormatting sqref="R493">
    <cfRule type="cellIs" dxfId="0" priority="719" operator="equal">
      <formula>0</formula>
    </cfRule>
  </conditionalFormatting>
  <conditionalFormatting sqref="D494">
    <cfRule type="cellIs" dxfId="0" priority="767" operator="equal">
      <formula>0</formula>
    </cfRule>
  </conditionalFormatting>
  <conditionalFormatting sqref="E494">
    <cfRule type="cellIs" dxfId="0" priority="171" operator="equal">
      <formula>0</formula>
    </cfRule>
  </conditionalFormatting>
  <conditionalFormatting sqref="R494">
    <cfRule type="cellIs" dxfId="0" priority="718" operator="equal">
      <formula>0</formula>
    </cfRule>
  </conditionalFormatting>
  <conditionalFormatting sqref="D495">
    <cfRule type="cellIs" dxfId="0" priority="766" operator="equal">
      <formula>0</formula>
    </cfRule>
  </conditionalFormatting>
  <conditionalFormatting sqref="E495">
    <cfRule type="cellIs" dxfId="0" priority="170" operator="equal">
      <formula>0</formula>
    </cfRule>
  </conditionalFormatting>
  <conditionalFormatting sqref="R495">
    <cfRule type="cellIs" dxfId="0" priority="717" operator="equal">
      <formula>0</formula>
    </cfRule>
  </conditionalFormatting>
  <conditionalFormatting sqref="D496">
    <cfRule type="cellIs" dxfId="0" priority="765" operator="equal">
      <formula>0</formula>
    </cfRule>
  </conditionalFormatting>
  <conditionalFormatting sqref="E496">
    <cfRule type="cellIs" dxfId="0" priority="169" operator="equal">
      <formula>0</formula>
    </cfRule>
  </conditionalFormatting>
  <conditionalFormatting sqref="R496">
    <cfRule type="cellIs" dxfId="0" priority="716" operator="equal">
      <formula>0</formula>
    </cfRule>
  </conditionalFormatting>
  <conditionalFormatting sqref="D497">
    <cfRule type="cellIs" dxfId="0" priority="764" operator="equal">
      <formula>0</formula>
    </cfRule>
  </conditionalFormatting>
  <conditionalFormatting sqref="E497">
    <cfRule type="cellIs" dxfId="0" priority="168" operator="equal">
      <formula>0</formula>
    </cfRule>
  </conditionalFormatting>
  <conditionalFormatting sqref="R497">
    <cfRule type="cellIs" dxfId="0" priority="715" operator="equal">
      <formula>0</formula>
    </cfRule>
  </conditionalFormatting>
  <conditionalFormatting sqref="D498">
    <cfRule type="cellIs" dxfId="0" priority="763" operator="equal">
      <formula>0</formula>
    </cfRule>
  </conditionalFormatting>
  <conditionalFormatting sqref="E498">
    <cfRule type="cellIs" dxfId="0" priority="167" operator="equal">
      <formula>0</formula>
    </cfRule>
  </conditionalFormatting>
  <conditionalFormatting sqref="R498">
    <cfRule type="cellIs" dxfId="0" priority="714" operator="equal">
      <formula>0</formula>
    </cfRule>
  </conditionalFormatting>
  <conditionalFormatting sqref="D499">
    <cfRule type="cellIs" dxfId="0" priority="761" operator="equal">
      <formula>0</formula>
    </cfRule>
  </conditionalFormatting>
  <conditionalFormatting sqref="E499">
    <cfRule type="cellIs" dxfId="0" priority="165" operator="equal">
      <formula>0</formula>
    </cfRule>
  </conditionalFormatting>
  <conditionalFormatting sqref="R499">
    <cfRule type="cellIs" dxfId="0" priority="712" operator="equal">
      <formula>0</formula>
    </cfRule>
  </conditionalFormatting>
  <conditionalFormatting sqref="D500">
    <cfRule type="cellIs" dxfId="0" priority="762" operator="equal">
      <formula>0</formula>
    </cfRule>
  </conditionalFormatting>
  <conditionalFormatting sqref="E500">
    <cfRule type="cellIs" dxfId="0" priority="166" operator="equal">
      <formula>0</formula>
    </cfRule>
  </conditionalFormatting>
  <conditionalFormatting sqref="R500">
    <cfRule type="cellIs" dxfId="0" priority="713" operator="equal">
      <formula>0</formula>
    </cfRule>
  </conditionalFormatting>
  <conditionalFormatting sqref="D501">
    <cfRule type="cellIs" dxfId="0" priority="760" operator="equal">
      <formula>0</formula>
    </cfRule>
  </conditionalFormatting>
  <conditionalFormatting sqref="E501">
    <cfRule type="cellIs" dxfId="0" priority="164" operator="equal">
      <formula>0</formula>
    </cfRule>
  </conditionalFormatting>
  <conditionalFormatting sqref="R501">
    <cfRule type="cellIs" dxfId="0" priority="711" operator="equal">
      <formula>0</formula>
    </cfRule>
  </conditionalFormatting>
  <conditionalFormatting sqref="D502">
    <cfRule type="cellIs" dxfId="0" priority="759" operator="equal">
      <formula>0</formula>
    </cfRule>
  </conditionalFormatting>
  <conditionalFormatting sqref="E502">
    <cfRule type="cellIs" dxfId="0" priority="163" operator="equal">
      <formula>0</formula>
    </cfRule>
  </conditionalFormatting>
  <conditionalFormatting sqref="R502">
    <cfRule type="cellIs" dxfId="0" priority="710" operator="equal">
      <formula>0</formula>
    </cfRule>
  </conditionalFormatting>
  <conditionalFormatting sqref="D503">
    <cfRule type="cellIs" dxfId="0" priority="758" operator="equal">
      <formula>0</formula>
    </cfRule>
  </conditionalFormatting>
  <conditionalFormatting sqref="E503">
    <cfRule type="cellIs" dxfId="0" priority="162" operator="equal">
      <formula>0</formula>
    </cfRule>
  </conditionalFormatting>
  <conditionalFormatting sqref="R503">
    <cfRule type="cellIs" dxfId="0" priority="709" operator="equal">
      <formula>0</formula>
    </cfRule>
  </conditionalFormatting>
  <conditionalFormatting sqref="D504">
    <cfRule type="cellIs" dxfId="0" priority="757" operator="equal">
      <formula>0</formula>
    </cfRule>
  </conditionalFormatting>
  <conditionalFormatting sqref="E504">
    <cfRule type="cellIs" dxfId="0" priority="161" operator="equal">
      <formula>0</formula>
    </cfRule>
  </conditionalFormatting>
  <conditionalFormatting sqref="R504">
    <cfRule type="cellIs" dxfId="0" priority="708" operator="equal">
      <formula>0</formula>
    </cfRule>
  </conditionalFormatting>
  <conditionalFormatting sqref="D505">
    <cfRule type="cellIs" dxfId="0" priority="756" operator="equal">
      <formula>0</formula>
    </cfRule>
  </conditionalFormatting>
  <conditionalFormatting sqref="E505">
    <cfRule type="cellIs" dxfId="0" priority="160" operator="equal">
      <formula>0</formula>
    </cfRule>
  </conditionalFormatting>
  <conditionalFormatting sqref="R505">
    <cfRule type="cellIs" dxfId="0" priority="707" operator="equal">
      <formula>0</formula>
    </cfRule>
  </conditionalFormatting>
  <conditionalFormatting sqref="D506">
    <cfRule type="cellIs" dxfId="0" priority="755" operator="equal">
      <formula>0</formula>
    </cfRule>
  </conditionalFormatting>
  <conditionalFormatting sqref="E506">
    <cfRule type="cellIs" dxfId="0" priority="159" operator="equal">
      <formula>0</formula>
    </cfRule>
  </conditionalFormatting>
  <conditionalFormatting sqref="R506">
    <cfRule type="cellIs" dxfId="0" priority="706" operator="equal">
      <formula>0</formula>
    </cfRule>
  </conditionalFormatting>
  <conditionalFormatting sqref="D508">
    <cfRule type="cellIs" dxfId="0" priority="754" operator="equal">
      <formula>0</formula>
    </cfRule>
  </conditionalFormatting>
  <conditionalFormatting sqref="E508">
    <cfRule type="cellIs" dxfId="0" priority="158" operator="equal">
      <formula>0</formula>
    </cfRule>
  </conditionalFormatting>
  <conditionalFormatting sqref="R508">
    <cfRule type="cellIs" dxfId="0" priority="705" operator="equal">
      <formula>0</formula>
    </cfRule>
  </conditionalFormatting>
  <conditionalFormatting sqref="D509">
    <cfRule type="cellIs" dxfId="0" priority="753" operator="equal">
      <formula>0</formula>
    </cfRule>
  </conditionalFormatting>
  <conditionalFormatting sqref="E509">
    <cfRule type="cellIs" dxfId="0" priority="157" operator="equal">
      <formula>0</formula>
    </cfRule>
  </conditionalFormatting>
  <conditionalFormatting sqref="R509">
    <cfRule type="cellIs" dxfId="0" priority="704" operator="equal">
      <formula>0</formula>
    </cfRule>
  </conditionalFormatting>
  <conditionalFormatting sqref="D510">
    <cfRule type="cellIs" dxfId="0" priority="748" operator="equal">
      <formula>0</formula>
    </cfRule>
  </conditionalFormatting>
  <conditionalFormatting sqref="E510">
    <cfRule type="cellIs" dxfId="0" priority="152" operator="equal">
      <formula>0</formula>
    </cfRule>
  </conditionalFormatting>
  <conditionalFormatting sqref="R510">
    <cfRule type="cellIs" dxfId="0" priority="699" operator="equal">
      <formula>0</formula>
    </cfRule>
  </conditionalFormatting>
  <conditionalFormatting sqref="D511">
    <cfRule type="cellIs" dxfId="0" priority="747" operator="equal">
      <formula>0</formula>
    </cfRule>
  </conditionalFormatting>
  <conditionalFormatting sqref="E511">
    <cfRule type="cellIs" dxfId="0" priority="151" operator="equal">
      <formula>0</formula>
    </cfRule>
  </conditionalFormatting>
  <conditionalFormatting sqref="R511">
    <cfRule type="cellIs" dxfId="0" priority="698" operator="equal">
      <formula>0</formula>
    </cfRule>
  </conditionalFormatting>
  <conditionalFormatting sqref="D512">
    <cfRule type="cellIs" dxfId="0" priority="750" operator="equal">
      <formula>0</formula>
    </cfRule>
  </conditionalFormatting>
  <conditionalFormatting sqref="E512">
    <cfRule type="cellIs" dxfId="0" priority="156" operator="equal">
      <formula>0</formula>
    </cfRule>
  </conditionalFormatting>
  <conditionalFormatting sqref="R512">
    <cfRule type="cellIs" dxfId="0" priority="703" operator="equal">
      <formula>0</formula>
    </cfRule>
  </conditionalFormatting>
  <conditionalFormatting sqref="D513">
    <cfRule type="cellIs" dxfId="0" priority="752" operator="equal">
      <formula>0</formula>
    </cfRule>
  </conditionalFormatting>
  <conditionalFormatting sqref="E513">
    <cfRule type="cellIs" dxfId="0" priority="155" operator="equal">
      <formula>0</formula>
    </cfRule>
  </conditionalFormatting>
  <conditionalFormatting sqref="R513">
    <cfRule type="cellIs" dxfId="0" priority="702" operator="equal">
      <formula>0</formula>
    </cfRule>
  </conditionalFormatting>
  <conditionalFormatting sqref="D514">
    <cfRule type="cellIs" dxfId="0" priority="751" operator="equal">
      <formula>0</formula>
    </cfRule>
  </conditionalFormatting>
  <conditionalFormatting sqref="E514">
    <cfRule type="cellIs" dxfId="0" priority="154" operator="equal">
      <formula>0</formula>
    </cfRule>
  </conditionalFormatting>
  <conditionalFormatting sqref="R514">
    <cfRule type="cellIs" dxfId="0" priority="701" operator="equal">
      <formula>0</formula>
    </cfRule>
  </conditionalFormatting>
  <conditionalFormatting sqref="D515">
    <cfRule type="cellIs" dxfId="0" priority="749" operator="equal">
      <formula>0</formula>
    </cfRule>
  </conditionalFormatting>
  <conditionalFormatting sqref="E515">
    <cfRule type="cellIs" dxfId="0" priority="153" operator="equal">
      <formula>0</formula>
    </cfRule>
  </conditionalFormatting>
  <conditionalFormatting sqref="R515">
    <cfRule type="cellIs" dxfId="0" priority="700" operator="equal">
      <formula>0</formula>
    </cfRule>
  </conditionalFormatting>
  <conditionalFormatting sqref="D516">
    <cfRule type="cellIs" dxfId="0" priority="746" operator="equal">
      <formula>0</formula>
    </cfRule>
  </conditionalFormatting>
  <conditionalFormatting sqref="E516">
    <cfRule type="cellIs" dxfId="0" priority="150" operator="equal">
      <formula>0</formula>
    </cfRule>
  </conditionalFormatting>
  <conditionalFormatting sqref="R516">
    <cfRule type="cellIs" dxfId="0" priority="697" operator="equal">
      <formula>0</formula>
    </cfRule>
  </conditionalFormatting>
  <conditionalFormatting sqref="D517">
    <cfRule type="cellIs" dxfId="0" priority="745" operator="equal">
      <formula>0</formula>
    </cfRule>
  </conditionalFormatting>
  <conditionalFormatting sqref="E517">
    <cfRule type="cellIs" dxfId="0" priority="149" operator="equal">
      <formula>0</formula>
    </cfRule>
  </conditionalFormatting>
  <conditionalFormatting sqref="R517">
    <cfRule type="cellIs" dxfId="0" priority="696" operator="equal">
      <formula>0</formula>
    </cfRule>
  </conditionalFormatting>
  <conditionalFormatting sqref="D518">
    <cfRule type="cellIs" dxfId="0" priority="744" operator="equal">
      <formula>0</formula>
    </cfRule>
  </conditionalFormatting>
  <conditionalFormatting sqref="E518">
    <cfRule type="cellIs" dxfId="0" priority="148" operator="equal">
      <formula>0</formula>
    </cfRule>
  </conditionalFormatting>
  <conditionalFormatting sqref="R518">
    <cfRule type="cellIs" dxfId="0" priority="695" operator="equal">
      <formula>0</formula>
    </cfRule>
  </conditionalFormatting>
  <conditionalFormatting sqref="D519">
    <cfRule type="cellIs" dxfId="0" priority="694" operator="equal">
      <formula>0</formula>
    </cfRule>
  </conditionalFormatting>
  <conditionalFormatting sqref="E519">
    <cfRule type="cellIs" dxfId="0" priority="147" operator="equal">
      <formula>0</formula>
    </cfRule>
  </conditionalFormatting>
  <conditionalFormatting sqref="R519">
    <cfRule type="cellIs" dxfId="0" priority="691" operator="equal">
      <formula>0</formula>
    </cfRule>
  </conditionalFormatting>
  <conditionalFormatting sqref="D520">
    <cfRule type="cellIs" dxfId="0" priority="692" operator="equal">
      <formula>0</formula>
    </cfRule>
  </conditionalFormatting>
  <conditionalFormatting sqref="D521">
    <cfRule type="cellIs" dxfId="0" priority="693" operator="equal">
      <formula>0</formula>
    </cfRule>
  </conditionalFormatting>
  <conditionalFormatting sqref="E521">
    <cfRule type="cellIs" dxfId="0" priority="146" operator="equal">
      <formula>0</formula>
    </cfRule>
  </conditionalFormatting>
  <conditionalFormatting sqref="R521">
    <cfRule type="cellIs" dxfId="0" priority="690" operator="equal">
      <formula>0</formula>
    </cfRule>
  </conditionalFormatting>
  <conditionalFormatting sqref="D523">
    <cfRule type="cellIs" dxfId="0" priority="689" operator="equal">
      <formula>0</formula>
    </cfRule>
  </conditionalFormatting>
  <conditionalFormatting sqref="E523">
    <cfRule type="cellIs" dxfId="0" priority="145" operator="equal">
      <formula>0</formula>
    </cfRule>
  </conditionalFormatting>
  <conditionalFormatting sqref="R523">
    <cfRule type="cellIs" dxfId="0" priority="681" operator="equal">
      <formula>0</formula>
    </cfRule>
  </conditionalFormatting>
  <conditionalFormatting sqref="D526">
    <cfRule type="cellIs" dxfId="0" priority="688" operator="equal">
      <formula>0</formula>
    </cfRule>
  </conditionalFormatting>
  <conditionalFormatting sqref="E526">
    <cfRule type="cellIs" dxfId="0" priority="144" operator="equal">
      <formula>0</formula>
    </cfRule>
  </conditionalFormatting>
  <conditionalFormatting sqref="R526">
    <cfRule type="cellIs" dxfId="0" priority="680" operator="equal">
      <formula>0</formula>
    </cfRule>
  </conditionalFormatting>
  <conditionalFormatting sqref="D527">
    <cfRule type="cellIs" dxfId="0" priority="687" operator="equal">
      <formula>0</formula>
    </cfRule>
  </conditionalFormatting>
  <conditionalFormatting sqref="E527">
    <cfRule type="cellIs" dxfId="0" priority="143" operator="equal">
      <formula>0</formula>
    </cfRule>
  </conditionalFormatting>
  <conditionalFormatting sqref="R527">
    <cfRule type="cellIs" dxfId="0" priority="679" operator="equal">
      <formula>0</formula>
    </cfRule>
  </conditionalFormatting>
  <conditionalFormatting sqref="D528">
    <cfRule type="cellIs" dxfId="0" priority="686" operator="equal">
      <formula>0</formula>
    </cfRule>
  </conditionalFormatting>
  <conditionalFormatting sqref="E528">
    <cfRule type="cellIs" dxfId="0" priority="142" operator="equal">
      <formula>0</formula>
    </cfRule>
  </conditionalFormatting>
  <conditionalFormatting sqref="R528">
    <cfRule type="cellIs" dxfId="0" priority="678" operator="equal">
      <formula>0</formula>
    </cfRule>
  </conditionalFormatting>
  <conditionalFormatting sqref="D529">
    <cfRule type="cellIs" dxfId="0" priority="685" operator="equal">
      <formula>0</formula>
    </cfRule>
  </conditionalFormatting>
  <conditionalFormatting sqref="E529">
    <cfRule type="cellIs" dxfId="0" priority="141" operator="equal">
      <formula>0</formula>
    </cfRule>
  </conditionalFormatting>
  <conditionalFormatting sqref="R529">
    <cfRule type="cellIs" dxfId="0" priority="677" operator="equal">
      <formula>0</formula>
    </cfRule>
  </conditionalFormatting>
  <conditionalFormatting sqref="D535">
    <cfRule type="cellIs" dxfId="0" priority="684" operator="equal">
      <formula>0</formula>
    </cfRule>
  </conditionalFormatting>
  <conditionalFormatting sqref="E535">
    <cfRule type="cellIs" dxfId="0" priority="140" operator="equal">
      <formula>0</formula>
    </cfRule>
  </conditionalFormatting>
  <conditionalFormatting sqref="R535">
    <cfRule type="cellIs" dxfId="0" priority="676" operator="equal">
      <formula>0</formula>
    </cfRule>
  </conditionalFormatting>
  <conditionalFormatting sqref="D536">
    <cfRule type="cellIs" dxfId="0" priority="683" operator="equal">
      <formula>0</formula>
    </cfRule>
  </conditionalFormatting>
  <conditionalFormatting sqref="E536">
    <cfRule type="cellIs" dxfId="0" priority="139" operator="equal">
      <formula>0</formula>
    </cfRule>
  </conditionalFormatting>
  <conditionalFormatting sqref="R536">
    <cfRule type="cellIs" dxfId="0" priority="675" operator="equal">
      <formula>0</formula>
    </cfRule>
  </conditionalFormatting>
  <conditionalFormatting sqref="D537">
    <cfRule type="cellIs" dxfId="0" priority="682" operator="equal">
      <formula>0</formula>
    </cfRule>
  </conditionalFormatting>
  <conditionalFormatting sqref="E537">
    <cfRule type="cellIs" dxfId="0" priority="138" operator="equal">
      <formula>0</formula>
    </cfRule>
  </conditionalFormatting>
  <conditionalFormatting sqref="R537">
    <cfRule type="cellIs" dxfId="0" priority="674" operator="equal">
      <formula>0</formula>
    </cfRule>
  </conditionalFormatting>
  <conditionalFormatting sqref="D539">
    <cfRule type="cellIs" dxfId="0" priority="673" operator="equal">
      <formula>0</formula>
    </cfRule>
  </conditionalFormatting>
  <conditionalFormatting sqref="E539">
    <cfRule type="cellIs" dxfId="0" priority="137" operator="equal">
      <formula>0</formula>
    </cfRule>
  </conditionalFormatting>
  <conditionalFormatting sqref="R539">
    <cfRule type="cellIs" dxfId="0" priority="631" operator="equal">
      <formula>0</formula>
    </cfRule>
  </conditionalFormatting>
  <conditionalFormatting sqref="D540">
    <cfRule type="cellIs" dxfId="0" priority="671" operator="equal">
      <formula>0</formula>
    </cfRule>
  </conditionalFormatting>
  <conditionalFormatting sqref="E540">
    <cfRule type="cellIs" dxfId="0" priority="135" operator="equal">
      <formula>0</formula>
    </cfRule>
  </conditionalFormatting>
  <conditionalFormatting sqref="R540">
    <cfRule type="cellIs" dxfId="0" priority="629" operator="equal">
      <formula>0</formula>
    </cfRule>
  </conditionalFormatting>
  <conditionalFormatting sqref="D541">
    <cfRule type="cellIs" dxfId="0" priority="672" operator="equal">
      <formula>0</formula>
    </cfRule>
  </conditionalFormatting>
  <conditionalFormatting sqref="E541">
    <cfRule type="cellIs" dxfId="0" priority="136" operator="equal">
      <formula>0</formula>
    </cfRule>
  </conditionalFormatting>
  <conditionalFormatting sqref="R541">
    <cfRule type="cellIs" dxfId="0" priority="630" operator="equal">
      <formula>0</formula>
    </cfRule>
  </conditionalFormatting>
  <conditionalFormatting sqref="D542">
    <cfRule type="cellIs" dxfId="0" priority="670" operator="equal">
      <formula>0</formula>
    </cfRule>
  </conditionalFormatting>
  <conditionalFormatting sqref="E542">
    <cfRule type="cellIs" dxfId="0" priority="134" operator="equal">
      <formula>0</formula>
    </cfRule>
  </conditionalFormatting>
  <conditionalFormatting sqref="R542">
    <cfRule type="cellIs" dxfId="0" priority="628" operator="equal">
      <formula>0</formula>
    </cfRule>
  </conditionalFormatting>
  <conditionalFormatting sqref="D543">
    <cfRule type="cellIs" dxfId="0" priority="669" operator="equal">
      <formula>0</formula>
    </cfRule>
  </conditionalFormatting>
  <conditionalFormatting sqref="E543">
    <cfRule type="cellIs" dxfId="0" priority="133" operator="equal">
      <formula>0</formula>
    </cfRule>
  </conditionalFormatting>
  <conditionalFormatting sqref="R543">
    <cfRule type="cellIs" dxfId="0" priority="627" operator="equal">
      <formula>0</formula>
    </cfRule>
  </conditionalFormatting>
  <conditionalFormatting sqref="D544">
    <cfRule type="cellIs" dxfId="0" priority="668" operator="equal">
      <formula>0</formula>
    </cfRule>
  </conditionalFormatting>
  <conditionalFormatting sqref="E544">
    <cfRule type="cellIs" dxfId="0" priority="132" operator="equal">
      <formula>0</formula>
    </cfRule>
  </conditionalFormatting>
  <conditionalFormatting sqref="R544">
    <cfRule type="cellIs" dxfId="0" priority="626" operator="equal">
      <formula>0</formula>
    </cfRule>
  </conditionalFormatting>
  <conditionalFormatting sqref="D545">
    <cfRule type="cellIs" dxfId="0" priority="667" operator="equal">
      <formula>0</formula>
    </cfRule>
  </conditionalFormatting>
  <conditionalFormatting sqref="E545">
    <cfRule type="cellIs" dxfId="0" priority="131" operator="equal">
      <formula>0</formula>
    </cfRule>
  </conditionalFormatting>
  <conditionalFormatting sqref="R545">
    <cfRule type="cellIs" dxfId="0" priority="625" operator="equal">
      <formula>0</formula>
    </cfRule>
  </conditionalFormatting>
  <conditionalFormatting sqref="D546">
    <cfRule type="cellIs" dxfId="0" priority="666" operator="equal">
      <formula>0</formula>
    </cfRule>
  </conditionalFormatting>
  <conditionalFormatting sqref="E546">
    <cfRule type="cellIs" dxfId="0" priority="130" operator="equal">
      <formula>0</formula>
    </cfRule>
  </conditionalFormatting>
  <conditionalFormatting sqref="R546">
    <cfRule type="cellIs" dxfId="0" priority="624" operator="equal">
      <formula>0</formula>
    </cfRule>
  </conditionalFormatting>
  <conditionalFormatting sqref="D547">
    <cfRule type="cellIs" dxfId="0" priority="665" operator="equal">
      <formula>0</formula>
    </cfRule>
  </conditionalFormatting>
  <conditionalFormatting sqref="E547">
    <cfRule type="cellIs" dxfId="0" priority="129" operator="equal">
      <formula>0</formula>
    </cfRule>
  </conditionalFormatting>
  <conditionalFormatting sqref="R547">
    <cfRule type="cellIs" dxfId="0" priority="623" operator="equal">
      <formula>0</formula>
    </cfRule>
  </conditionalFormatting>
  <conditionalFormatting sqref="D548">
    <cfRule type="cellIs" dxfId="0" priority="664" operator="equal">
      <formula>0</formula>
    </cfRule>
  </conditionalFormatting>
  <conditionalFormatting sqref="E548">
    <cfRule type="cellIs" dxfId="0" priority="128" operator="equal">
      <formula>0</formula>
    </cfRule>
  </conditionalFormatting>
  <conditionalFormatting sqref="R548">
    <cfRule type="cellIs" dxfId="0" priority="622" operator="equal">
      <formula>0</formula>
    </cfRule>
  </conditionalFormatting>
  <conditionalFormatting sqref="D549">
    <cfRule type="cellIs" dxfId="0" priority="663" operator="equal">
      <formula>0</formula>
    </cfRule>
  </conditionalFormatting>
  <conditionalFormatting sqref="E549">
    <cfRule type="cellIs" dxfId="0" priority="127" operator="equal">
      <formula>0</formula>
    </cfRule>
  </conditionalFormatting>
  <conditionalFormatting sqref="R549">
    <cfRule type="cellIs" dxfId="0" priority="621" operator="equal">
      <formula>0</formula>
    </cfRule>
  </conditionalFormatting>
  <conditionalFormatting sqref="D550">
    <cfRule type="cellIs" dxfId="0" priority="662" operator="equal">
      <formula>0</formula>
    </cfRule>
  </conditionalFormatting>
  <conditionalFormatting sqref="E550">
    <cfRule type="cellIs" dxfId="0" priority="126" operator="equal">
      <formula>0</formula>
    </cfRule>
  </conditionalFormatting>
  <conditionalFormatting sqref="R550">
    <cfRule type="cellIs" dxfId="0" priority="620" operator="equal">
      <formula>0</formula>
    </cfRule>
  </conditionalFormatting>
  <conditionalFormatting sqref="D551">
    <cfRule type="cellIs" dxfId="0" priority="661" operator="equal">
      <formula>0</formula>
    </cfRule>
  </conditionalFormatting>
  <conditionalFormatting sqref="E551">
    <cfRule type="cellIs" dxfId="0" priority="125" operator="equal">
      <formula>0</formula>
    </cfRule>
  </conditionalFormatting>
  <conditionalFormatting sqref="R551">
    <cfRule type="cellIs" dxfId="0" priority="619" operator="equal">
      <formula>0</formula>
    </cfRule>
  </conditionalFormatting>
  <conditionalFormatting sqref="D552">
    <cfRule type="cellIs" dxfId="0" priority="660" operator="equal">
      <formula>0</formula>
    </cfRule>
  </conditionalFormatting>
  <conditionalFormatting sqref="E552">
    <cfRule type="cellIs" dxfId="0" priority="124" operator="equal">
      <formula>0</formula>
    </cfRule>
  </conditionalFormatting>
  <conditionalFormatting sqref="R552">
    <cfRule type="cellIs" dxfId="0" priority="618" operator="equal">
      <formula>0</formula>
    </cfRule>
  </conditionalFormatting>
  <conditionalFormatting sqref="D555">
    <cfRule type="cellIs" dxfId="0" priority="659" operator="equal">
      <formula>0</formula>
    </cfRule>
  </conditionalFormatting>
  <conditionalFormatting sqref="E555">
    <cfRule type="cellIs" dxfId="0" priority="123" operator="equal">
      <formula>0</formula>
    </cfRule>
  </conditionalFormatting>
  <conditionalFormatting sqref="R555">
    <cfRule type="cellIs" dxfId="0" priority="617" operator="equal">
      <formula>0</formula>
    </cfRule>
  </conditionalFormatting>
  <conditionalFormatting sqref="D556">
    <cfRule type="cellIs" dxfId="0" priority="658" operator="equal">
      <formula>0</formula>
    </cfRule>
  </conditionalFormatting>
  <conditionalFormatting sqref="E556">
    <cfRule type="cellIs" dxfId="0" priority="122" operator="equal">
      <formula>0</formula>
    </cfRule>
  </conditionalFormatting>
  <conditionalFormatting sqref="R556">
    <cfRule type="cellIs" dxfId="0" priority="616" operator="equal">
      <formula>0</formula>
    </cfRule>
  </conditionalFormatting>
  <conditionalFormatting sqref="D557">
    <cfRule type="cellIs" dxfId="0" priority="657" operator="equal">
      <formula>0</formula>
    </cfRule>
  </conditionalFormatting>
  <conditionalFormatting sqref="E557">
    <cfRule type="cellIs" dxfId="0" priority="121" operator="equal">
      <formula>0</formula>
    </cfRule>
  </conditionalFormatting>
  <conditionalFormatting sqref="R557">
    <cfRule type="cellIs" dxfId="0" priority="615" operator="equal">
      <formula>0</formula>
    </cfRule>
  </conditionalFormatting>
  <conditionalFormatting sqref="D558">
    <cfRule type="cellIs" dxfId="0" priority="656" operator="equal">
      <formula>0</formula>
    </cfRule>
  </conditionalFormatting>
  <conditionalFormatting sqref="E558">
    <cfRule type="cellIs" dxfId="0" priority="120" operator="equal">
      <formula>0</formula>
    </cfRule>
  </conditionalFormatting>
  <conditionalFormatting sqref="R558">
    <cfRule type="cellIs" dxfId="0" priority="614" operator="equal">
      <formula>0</formula>
    </cfRule>
  </conditionalFormatting>
  <conditionalFormatting sqref="D559">
    <cfRule type="cellIs" dxfId="0" priority="655" operator="equal">
      <formula>0</formula>
    </cfRule>
  </conditionalFormatting>
  <conditionalFormatting sqref="E559">
    <cfRule type="cellIs" dxfId="0" priority="119" operator="equal">
      <formula>0</formula>
    </cfRule>
  </conditionalFormatting>
  <conditionalFormatting sqref="R559">
    <cfRule type="cellIs" dxfId="0" priority="613" operator="equal">
      <formula>0</formula>
    </cfRule>
  </conditionalFormatting>
  <conditionalFormatting sqref="D560">
    <cfRule type="cellIs" dxfId="0" priority="654" operator="equal">
      <formula>0</formula>
    </cfRule>
  </conditionalFormatting>
  <conditionalFormatting sqref="E560">
    <cfRule type="cellIs" dxfId="0" priority="118" operator="equal">
      <formula>0</formula>
    </cfRule>
  </conditionalFormatting>
  <conditionalFormatting sqref="R560">
    <cfRule type="cellIs" dxfId="0" priority="612" operator="equal">
      <formula>0</formula>
    </cfRule>
  </conditionalFormatting>
  <conditionalFormatting sqref="D561">
    <cfRule type="cellIs" dxfId="0" priority="653" operator="equal">
      <formula>0</formula>
    </cfRule>
  </conditionalFormatting>
  <conditionalFormatting sqref="E561">
    <cfRule type="cellIs" dxfId="0" priority="117" operator="equal">
      <formula>0</formula>
    </cfRule>
  </conditionalFormatting>
  <conditionalFormatting sqref="R561">
    <cfRule type="cellIs" dxfId="0" priority="611" operator="equal">
      <formula>0</formula>
    </cfRule>
  </conditionalFormatting>
  <conditionalFormatting sqref="D562">
    <cfRule type="cellIs" dxfId="0" priority="652" operator="equal">
      <formula>0</formula>
    </cfRule>
  </conditionalFormatting>
  <conditionalFormatting sqref="E562">
    <cfRule type="cellIs" dxfId="0" priority="116" operator="equal">
      <formula>0</formula>
    </cfRule>
  </conditionalFormatting>
  <conditionalFormatting sqref="R562">
    <cfRule type="cellIs" dxfId="0" priority="610" operator="equal">
      <formula>0</formula>
    </cfRule>
  </conditionalFormatting>
  <conditionalFormatting sqref="D563">
    <cfRule type="cellIs" dxfId="0" priority="651" operator="equal">
      <formula>0</formula>
    </cfRule>
  </conditionalFormatting>
  <conditionalFormatting sqref="E563">
    <cfRule type="cellIs" dxfId="0" priority="115" operator="equal">
      <formula>0</formula>
    </cfRule>
  </conditionalFormatting>
  <conditionalFormatting sqref="R563">
    <cfRule type="cellIs" dxfId="0" priority="609" operator="equal">
      <formula>0</formula>
    </cfRule>
  </conditionalFormatting>
  <conditionalFormatting sqref="D564">
    <cfRule type="cellIs" dxfId="0" priority="650" operator="equal">
      <formula>0</formula>
    </cfRule>
  </conditionalFormatting>
  <conditionalFormatting sqref="E564">
    <cfRule type="cellIs" dxfId="0" priority="114" operator="equal">
      <formula>0</formula>
    </cfRule>
  </conditionalFormatting>
  <conditionalFormatting sqref="R564">
    <cfRule type="cellIs" dxfId="0" priority="608" operator="equal">
      <formula>0</formula>
    </cfRule>
  </conditionalFormatting>
  <conditionalFormatting sqref="D565">
    <cfRule type="cellIs" dxfId="0" priority="649" operator="equal">
      <formula>0</formula>
    </cfRule>
  </conditionalFormatting>
  <conditionalFormatting sqref="E565">
    <cfRule type="cellIs" dxfId="0" priority="113" operator="equal">
      <formula>0</formula>
    </cfRule>
  </conditionalFormatting>
  <conditionalFormatting sqref="R565">
    <cfRule type="cellIs" dxfId="0" priority="607" operator="equal">
      <formula>0</formula>
    </cfRule>
  </conditionalFormatting>
  <conditionalFormatting sqref="D568">
    <cfRule type="cellIs" dxfId="0" priority="647" operator="equal">
      <formula>0</formula>
    </cfRule>
  </conditionalFormatting>
  <conditionalFormatting sqref="E568">
    <cfRule type="cellIs" dxfId="0" priority="111" operator="equal">
      <formula>0</formula>
    </cfRule>
  </conditionalFormatting>
  <conditionalFormatting sqref="R568">
    <cfRule type="cellIs" dxfId="0" priority="605" operator="equal">
      <formula>0</formula>
    </cfRule>
  </conditionalFormatting>
  <conditionalFormatting sqref="D569">
    <cfRule type="cellIs" dxfId="0" priority="646" operator="equal">
      <formula>0</formula>
    </cfRule>
  </conditionalFormatting>
  <conditionalFormatting sqref="E569">
    <cfRule type="cellIs" dxfId="0" priority="110" operator="equal">
      <formula>0</formula>
    </cfRule>
  </conditionalFormatting>
  <conditionalFormatting sqref="R569">
    <cfRule type="cellIs" dxfId="0" priority="604" operator="equal">
      <formula>0</formula>
    </cfRule>
  </conditionalFormatting>
  <conditionalFormatting sqref="D570">
    <cfRule type="cellIs" dxfId="0" priority="645" operator="equal">
      <formula>0</formula>
    </cfRule>
  </conditionalFormatting>
  <conditionalFormatting sqref="E570">
    <cfRule type="cellIs" dxfId="0" priority="109" operator="equal">
      <formula>0</formula>
    </cfRule>
  </conditionalFormatting>
  <conditionalFormatting sqref="R570">
    <cfRule type="cellIs" dxfId="0" priority="603" operator="equal">
      <formula>0</formula>
    </cfRule>
  </conditionalFormatting>
  <conditionalFormatting sqref="D571">
    <cfRule type="cellIs" dxfId="0" priority="644" operator="equal">
      <formula>0</formula>
    </cfRule>
  </conditionalFormatting>
  <conditionalFormatting sqref="E571">
    <cfRule type="cellIs" dxfId="0" priority="108" operator="equal">
      <formula>0</formula>
    </cfRule>
  </conditionalFormatting>
  <conditionalFormatting sqref="R571">
    <cfRule type="cellIs" dxfId="0" priority="602" operator="equal">
      <formula>0</formula>
    </cfRule>
  </conditionalFormatting>
  <conditionalFormatting sqref="D572">
    <cfRule type="cellIs" dxfId="0" priority="643" operator="equal">
      <formula>0</formula>
    </cfRule>
  </conditionalFormatting>
  <conditionalFormatting sqref="E572">
    <cfRule type="cellIs" dxfId="0" priority="107" operator="equal">
      <formula>0</formula>
    </cfRule>
  </conditionalFormatting>
  <conditionalFormatting sqref="R572">
    <cfRule type="cellIs" dxfId="0" priority="601" operator="equal">
      <formula>0</formula>
    </cfRule>
  </conditionalFormatting>
  <conditionalFormatting sqref="D573">
    <cfRule type="cellIs" dxfId="0" priority="642" operator="equal">
      <formula>0</formula>
    </cfRule>
  </conditionalFormatting>
  <conditionalFormatting sqref="E573">
    <cfRule type="cellIs" dxfId="0" priority="106" operator="equal">
      <formula>0</formula>
    </cfRule>
  </conditionalFormatting>
  <conditionalFormatting sqref="R573">
    <cfRule type="cellIs" dxfId="0" priority="600" operator="equal">
      <formula>0</formula>
    </cfRule>
  </conditionalFormatting>
  <conditionalFormatting sqref="D575">
    <cfRule type="cellIs" dxfId="0" priority="641" operator="equal">
      <formula>0</formula>
    </cfRule>
  </conditionalFormatting>
  <conditionalFormatting sqref="E575">
    <cfRule type="cellIs" dxfId="0" priority="105" operator="equal">
      <formula>0</formula>
    </cfRule>
  </conditionalFormatting>
  <conditionalFormatting sqref="R575">
    <cfRule type="cellIs" dxfId="0" priority="599" operator="equal">
      <formula>0</formula>
    </cfRule>
  </conditionalFormatting>
  <conditionalFormatting sqref="D576">
    <cfRule type="cellIs" dxfId="0" priority="640" operator="equal">
      <formula>0</formula>
    </cfRule>
  </conditionalFormatting>
  <conditionalFormatting sqref="E576">
    <cfRule type="cellIs" dxfId="0" priority="104" operator="equal">
      <formula>0</formula>
    </cfRule>
  </conditionalFormatting>
  <conditionalFormatting sqref="R576">
    <cfRule type="cellIs" dxfId="0" priority="598" operator="equal">
      <formula>0</formula>
    </cfRule>
  </conditionalFormatting>
  <conditionalFormatting sqref="D577">
    <cfRule type="cellIs" dxfId="0" priority="639" operator="equal">
      <formula>0</formula>
    </cfRule>
  </conditionalFormatting>
  <conditionalFormatting sqref="E577">
    <cfRule type="cellIs" dxfId="0" priority="103" operator="equal">
      <formula>0</formula>
    </cfRule>
  </conditionalFormatting>
  <conditionalFormatting sqref="R577">
    <cfRule type="cellIs" dxfId="0" priority="597" operator="equal">
      <formula>0</formula>
    </cfRule>
  </conditionalFormatting>
  <conditionalFormatting sqref="D579">
    <cfRule type="cellIs" dxfId="0" priority="638" operator="equal">
      <formula>0</formula>
    </cfRule>
  </conditionalFormatting>
  <conditionalFormatting sqref="E579">
    <cfRule type="cellIs" dxfId="0" priority="102" operator="equal">
      <formula>0</formula>
    </cfRule>
  </conditionalFormatting>
  <conditionalFormatting sqref="R579">
    <cfRule type="cellIs" dxfId="0" priority="596" operator="equal">
      <formula>0</formula>
    </cfRule>
  </conditionalFormatting>
  <conditionalFormatting sqref="D581">
    <cfRule type="cellIs" dxfId="0" priority="637" operator="equal">
      <formula>0</formula>
    </cfRule>
  </conditionalFormatting>
  <conditionalFormatting sqref="E581">
    <cfRule type="cellIs" dxfId="0" priority="101" operator="equal">
      <formula>0</formula>
    </cfRule>
  </conditionalFormatting>
  <conditionalFormatting sqref="R581">
    <cfRule type="cellIs" dxfId="0" priority="595" operator="equal">
      <formula>0</formula>
    </cfRule>
  </conditionalFormatting>
  <conditionalFormatting sqref="D582">
    <cfRule type="cellIs" dxfId="0" priority="636" operator="equal">
      <formula>0</formula>
    </cfRule>
  </conditionalFormatting>
  <conditionalFormatting sqref="E582">
    <cfRule type="cellIs" dxfId="0" priority="100" operator="equal">
      <formula>0</formula>
    </cfRule>
  </conditionalFormatting>
  <conditionalFormatting sqref="R582">
    <cfRule type="cellIs" dxfId="0" priority="594" operator="equal">
      <formula>0</formula>
    </cfRule>
  </conditionalFormatting>
  <conditionalFormatting sqref="D585">
    <cfRule type="cellIs" dxfId="0" priority="635" operator="equal">
      <formula>0</formula>
    </cfRule>
  </conditionalFormatting>
  <conditionalFormatting sqref="E585">
    <cfRule type="cellIs" dxfId="0" priority="99" operator="equal">
      <formula>0</formula>
    </cfRule>
  </conditionalFormatting>
  <conditionalFormatting sqref="R585">
    <cfRule type="cellIs" dxfId="0" priority="593" operator="equal">
      <formula>0</formula>
    </cfRule>
  </conditionalFormatting>
  <conditionalFormatting sqref="D587">
    <cfRule type="cellIs" dxfId="0" priority="634" operator="equal">
      <formula>0</formula>
    </cfRule>
  </conditionalFormatting>
  <conditionalFormatting sqref="E587">
    <cfRule type="cellIs" dxfId="0" priority="98" operator="equal">
      <formula>0</formula>
    </cfRule>
  </conditionalFormatting>
  <conditionalFormatting sqref="R587">
    <cfRule type="cellIs" dxfId="0" priority="592" operator="equal">
      <formula>0</formula>
    </cfRule>
  </conditionalFormatting>
  <conditionalFormatting sqref="D588">
    <cfRule type="cellIs" dxfId="0" priority="633" operator="equal">
      <formula>0</formula>
    </cfRule>
  </conditionalFormatting>
  <conditionalFormatting sqref="E588">
    <cfRule type="cellIs" dxfId="0" priority="97" operator="equal">
      <formula>0</formula>
    </cfRule>
  </conditionalFormatting>
  <conditionalFormatting sqref="R588">
    <cfRule type="cellIs" dxfId="0" priority="591" operator="equal">
      <formula>0</formula>
    </cfRule>
  </conditionalFormatting>
  <conditionalFormatting sqref="D589">
    <cfRule type="cellIs" dxfId="0" priority="632" operator="equal">
      <formula>0</formula>
    </cfRule>
  </conditionalFormatting>
  <conditionalFormatting sqref="E589">
    <cfRule type="cellIs" dxfId="0" priority="96" operator="equal">
      <formula>0</formula>
    </cfRule>
  </conditionalFormatting>
  <conditionalFormatting sqref="R589">
    <cfRule type="cellIs" dxfId="0" priority="590" operator="equal">
      <formula>0</formula>
    </cfRule>
  </conditionalFormatting>
  <conditionalFormatting sqref="E686">
    <cfRule type="cellIs" dxfId="0" priority="95" operator="equal">
      <formula>0</formula>
    </cfRule>
  </conditionalFormatting>
  <conditionalFormatting sqref="R686">
    <cfRule type="cellIs" dxfId="0" priority="589" operator="equal">
      <formula>0</formula>
    </cfRule>
  </conditionalFormatting>
  <conditionalFormatting sqref="D698">
    <cfRule type="cellIs" dxfId="0" priority="588" operator="equal">
      <formula>0</formula>
    </cfRule>
  </conditionalFormatting>
  <conditionalFormatting sqref="E698">
    <cfRule type="cellIs" dxfId="0" priority="94" operator="equal">
      <formula>0</formula>
    </cfRule>
  </conditionalFormatting>
  <conditionalFormatting sqref="R698">
    <cfRule type="cellIs" dxfId="0" priority="579" operator="equal">
      <formula>0</formula>
    </cfRule>
  </conditionalFormatting>
  <conditionalFormatting sqref="D699">
    <cfRule type="cellIs" dxfId="0" priority="587" operator="equal">
      <formula>0</formula>
    </cfRule>
  </conditionalFormatting>
  <conditionalFormatting sqref="E699">
    <cfRule type="cellIs" dxfId="0" priority="93" operator="equal">
      <formula>0</formula>
    </cfRule>
  </conditionalFormatting>
  <conditionalFormatting sqref="R699">
    <cfRule type="cellIs" dxfId="0" priority="578" operator="equal">
      <formula>0</formula>
    </cfRule>
  </conditionalFormatting>
  <conditionalFormatting sqref="D700">
    <cfRule type="cellIs" dxfId="0" priority="586" operator="equal">
      <formula>0</formula>
    </cfRule>
  </conditionalFormatting>
  <conditionalFormatting sqref="E700">
    <cfRule type="cellIs" dxfId="0" priority="92" operator="equal">
      <formula>0</formula>
    </cfRule>
  </conditionalFormatting>
  <conditionalFormatting sqref="R700">
    <cfRule type="cellIs" dxfId="0" priority="577" operator="equal">
      <formula>0</formula>
    </cfRule>
  </conditionalFormatting>
  <conditionalFormatting sqref="D701">
    <cfRule type="cellIs" dxfId="0" priority="585" operator="equal">
      <formula>0</formula>
    </cfRule>
  </conditionalFormatting>
  <conditionalFormatting sqref="E701">
    <cfRule type="cellIs" dxfId="0" priority="91" operator="equal">
      <formula>0</formula>
    </cfRule>
  </conditionalFormatting>
  <conditionalFormatting sqref="R701">
    <cfRule type="cellIs" dxfId="0" priority="576" operator="equal">
      <formula>0</formula>
    </cfRule>
  </conditionalFormatting>
  <conditionalFormatting sqref="D702">
    <cfRule type="cellIs" dxfId="0" priority="584" operator="equal">
      <formula>0</formula>
    </cfRule>
  </conditionalFormatting>
  <conditionalFormatting sqref="E702">
    <cfRule type="cellIs" dxfId="0" priority="90" operator="equal">
      <formula>0</formula>
    </cfRule>
  </conditionalFormatting>
  <conditionalFormatting sqref="R702">
    <cfRule type="cellIs" dxfId="0" priority="575" operator="equal">
      <formula>0</formula>
    </cfRule>
  </conditionalFormatting>
  <conditionalFormatting sqref="D703">
    <cfRule type="cellIs" dxfId="0" priority="583" operator="equal">
      <formula>0</formula>
    </cfRule>
  </conditionalFormatting>
  <conditionalFormatting sqref="E703">
    <cfRule type="cellIs" dxfId="0" priority="89" operator="equal">
      <formula>0</formula>
    </cfRule>
  </conditionalFormatting>
  <conditionalFormatting sqref="R703">
    <cfRule type="cellIs" dxfId="0" priority="574" operator="equal">
      <formula>0</formula>
    </cfRule>
  </conditionalFormatting>
  <conditionalFormatting sqref="D704">
    <cfRule type="cellIs" dxfId="0" priority="582" operator="equal">
      <formula>0</formula>
    </cfRule>
  </conditionalFormatting>
  <conditionalFormatting sqref="E704">
    <cfRule type="cellIs" dxfId="0" priority="88" operator="equal">
      <formula>0</formula>
    </cfRule>
  </conditionalFormatting>
  <conditionalFormatting sqref="R704">
    <cfRule type="cellIs" dxfId="0" priority="573" operator="equal">
      <formula>0</formula>
    </cfRule>
  </conditionalFormatting>
  <conditionalFormatting sqref="D705">
    <cfRule type="cellIs" dxfId="0" priority="581" operator="equal">
      <formula>0</formula>
    </cfRule>
  </conditionalFormatting>
  <conditionalFormatting sqref="E705">
    <cfRule type="cellIs" dxfId="0" priority="87" operator="equal">
      <formula>0</formula>
    </cfRule>
  </conditionalFormatting>
  <conditionalFormatting sqref="R705">
    <cfRule type="cellIs" dxfId="0" priority="572" operator="equal">
      <formula>0</formula>
    </cfRule>
  </conditionalFormatting>
  <conditionalFormatting sqref="D706">
    <cfRule type="cellIs" dxfId="0" priority="580" operator="equal">
      <formula>0</formula>
    </cfRule>
  </conditionalFormatting>
  <conditionalFormatting sqref="E706">
    <cfRule type="cellIs" dxfId="0" priority="86" operator="equal">
      <formula>0</formula>
    </cfRule>
  </conditionalFormatting>
  <conditionalFormatting sqref="R706">
    <cfRule type="cellIs" dxfId="0" priority="571" operator="equal">
      <formula>0</formula>
    </cfRule>
  </conditionalFormatting>
  <conditionalFormatting sqref="D707">
    <cfRule type="cellIs" dxfId="0" priority="570" operator="equal">
      <formula>0</formula>
    </cfRule>
  </conditionalFormatting>
  <conditionalFormatting sqref="D709">
    <cfRule type="cellIs" dxfId="0" priority="569" operator="equal">
      <formula>0</formula>
    </cfRule>
  </conditionalFormatting>
  <conditionalFormatting sqref="E709">
    <cfRule type="cellIs" dxfId="0" priority="85" operator="equal">
      <formula>0</formula>
    </cfRule>
  </conditionalFormatting>
  <conditionalFormatting sqref="R709">
    <cfRule type="cellIs" dxfId="0" priority="557" operator="equal">
      <formula>0</formula>
    </cfRule>
  </conditionalFormatting>
  <conditionalFormatting sqref="D710">
    <cfRule type="cellIs" dxfId="0" priority="568" operator="equal">
      <formula>0</formula>
    </cfRule>
  </conditionalFormatting>
  <conditionalFormatting sqref="E710">
    <cfRule type="cellIs" dxfId="0" priority="84" operator="equal">
      <formula>0</formula>
    </cfRule>
  </conditionalFormatting>
  <conditionalFormatting sqref="R710">
    <cfRule type="cellIs" dxfId="0" priority="556" operator="equal">
      <formula>0</formula>
    </cfRule>
  </conditionalFormatting>
  <conditionalFormatting sqref="D711">
    <cfRule type="cellIs" dxfId="0" priority="567" operator="equal">
      <formula>0</formula>
    </cfRule>
  </conditionalFormatting>
  <conditionalFormatting sqref="E711">
    <cfRule type="cellIs" dxfId="0" priority="83" operator="equal">
      <formula>0</formula>
    </cfRule>
  </conditionalFormatting>
  <conditionalFormatting sqref="R711">
    <cfRule type="cellIs" dxfId="0" priority="555" operator="equal">
      <formula>0</formula>
    </cfRule>
  </conditionalFormatting>
  <conditionalFormatting sqref="D712">
    <cfRule type="cellIs" dxfId="0" priority="566" operator="equal">
      <formula>0</formula>
    </cfRule>
  </conditionalFormatting>
  <conditionalFormatting sqref="E712">
    <cfRule type="cellIs" dxfId="0" priority="82" operator="equal">
      <formula>0</formula>
    </cfRule>
  </conditionalFormatting>
  <conditionalFormatting sqref="R712">
    <cfRule type="cellIs" dxfId="0" priority="554" operator="equal">
      <formula>0</formula>
    </cfRule>
  </conditionalFormatting>
  <conditionalFormatting sqref="D713">
    <cfRule type="cellIs" dxfId="0" priority="565" operator="equal">
      <formula>0</formula>
    </cfRule>
  </conditionalFormatting>
  <conditionalFormatting sqref="E713">
    <cfRule type="cellIs" dxfId="0" priority="81" operator="equal">
      <formula>0</formula>
    </cfRule>
  </conditionalFormatting>
  <conditionalFormatting sqref="R713">
    <cfRule type="cellIs" dxfId="0" priority="553" operator="equal">
      <formula>0</formula>
    </cfRule>
  </conditionalFormatting>
  <conditionalFormatting sqref="D714">
    <cfRule type="cellIs" dxfId="0" priority="564" operator="equal">
      <formula>0</formula>
    </cfRule>
  </conditionalFormatting>
  <conditionalFormatting sqref="E714">
    <cfRule type="cellIs" dxfId="0" priority="80" operator="equal">
      <formula>0</formula>
    </cfRule>
  </conditionalFormatting>
  <conditionalFormatting sqref="R714">
    <cfRule type="cellIs" dxfId="0" priority="552" operator="equal">
      <formula>0</formula>
    </cfRule>
  </conditionalFormatting>
  <conditionalFormatting sqref="D715">
    <cfRule type="cellIs" dxfId="0" priority="563" operator="equal">
      <formula>0</formula>
    </cfRule>
  </conditionalFormatting>
  <conditionalFormatting sqref="E715">
    <cfRule type="cellIs" dxfId="0" priority="79" operator="equal">
      <formula>0</formula>
    </cfRule>
  </conditionalFormatting>
  <conditionalFormatting sqref="R715">
    <cfRule type="cellIs" dxfId="0" priority="551" operator="equal">
      <formula>0</formula>
    </cfRule>
  </conditionalFormatting>
  <conditionalFormatting sqref="D716">
    <cfRule type="cellIs" dxfId="0" priority="562" operator="equal">
      <formula>0</formula>
    </cfRule>
  </conditionalFormatting>
  <conditionalFormatting sqref="E716">
    <cfRule type="cellIs" dxfId="0" priority="78" operator="equal">
      <formula>0</formula>
    </cfRule>
  </conditionalFormatting>
  <conditionalFormatting sqref="R716">
    <cfRule type="cellIs" dxfId="0" priority="550" operator="equal">
      <formula>0</formula>
    </cfRule>
  </conditionalFormatting>
  <conditionalFormatting sqref="D717">
    <cfRule type="cellIs" dxfId="0" priority="561" operator="equal">
      <formula>0</formula>
    </cfRule>
  </conditionalFormatting>
  <conditionalFormatting sqref="E717">
    <cfRule type="cellIs" dxfId="0" priority="77" operator="equal">
      <formula>0</formula>
    </cfRule>
  </conditionalFormatting>
  <conditionalFormatting sqref="R717">
    <cfRule type="cellIs" dxfId="0" priority="549" operator="equal">
      <formula>0</formula>
    </cfRule>
  </conditionalFormatting>
  <conditionalFormatting sqref="D718">
    <cfRule type="cellIs" dxfId="0" priority="560" operator="equal">
      <formula>0</formula>
    </cfRule>
  </conditionalFormatting>
  <conditionalFormatting sqref="E718">
    <cfRule type="cellIs" dxfId="0" priority="76" operator="equal">
      <formula>0</formula>
    </cfRule>
  </conditionalFormatting>
  <conditionalFormatting sqref="R718">
    <cfRule type="cellIs" dxfId="0" priority="548" operator="equal">
      <formula>0</formula>
    </cfRule>
  </conditionalFormatting>
  <conditionalFormatting sqref="D719">
    <cfRule type="cellIs" dxfId="0" priority="559" operator="equal">
      <formula>0</formula>
    </cfRule>
  </conditionalFormatting>
  <conditionalFormatting sqref="E719">
    <cfRule type="cellIs" dxfId="0" priority="75" operator="equal">
      <formula>0</formula>
    </cfRule>
  </conditionalFormatting>
  <conditionalFormatting sqref="R719">
    <cfRule type="cellIs" dxfId="0" priority="547" operator="equal">
      <formula>0</formula>
    </cfRule>
  </conditionalFormatting>
  <conditionalFormatting sqref="D720">
    <cfRule type="cellIs" dxfId="0" priority="558" operator="equal">
      <formula>0</formula>
    </cfRule>
  </conditionalFormatting>
  <conditionalFormatting sqref="E720">
    <cfRule type="cellIs" dxfId="0" priority="74" operator="equal">
      <formula>0</formula>
    </cfRule>
  </conditionalFormatting>
  <conditionalFormatting sqref="R720">
    <cfRule type="cellIs" dxfId="0" priority="546" operator="equal">
      <formula>0</formula>
    </cfRule>
  </conditionalFormatting>
  <conditionalFormatting sqref="D730">
    <cfRule type="cellIs" dxfId="0" priority="544" operator="equal">
      <formula>0</formula>
    </cfRule>
  </conditionalFormatting>
  <conditionalFormatting sqref="E730">
    <cfRule type="cellIs" dxfId="0" priority="72" operator="equal">
      <formula>0</formula>
    </cfRule>
  </conditionalFormatting>
  <conditionalFormatting sqref="R730">
    <cfRule type="cellIs" dxfId="0" priority="536" operator="equal">
      <formula>0</formula>
    </cfRule>
  </conditionalFormatting>
  <conditionalFormatting sqref="D731">
    <cfRule type="cellIs" dxfId="0" priority="543" operator="equal">
      <formula>0</formula>
    </cfRule>
  </conditionalFormatting>
  <conditionalFormatting sqref="E731">
    <cfRule type="cellIs" dxfId="0" priority="71" operator="equal">
      <formula>0</formula>
    </cfRule>
  </conditionalFormatting>
  <conditionalFormatting sqref="R731">
    <cfRule type="cellIs" dxfId="0" priority="535" operator="equal">
      <formula>0</formula>
    </cfRule>
  </conditionalFormatting>
  <conditionalFormatting sqref="D732">
    <cfRule type="cellIs" dxfId="0" priority="542" operator="equal">
      <formula>0</formula>
    </cfRule>
  </conditionalFormatting>
  <conditionalFormatting sqref="E732">
    <cfRule type="cellIs" dxfId="0" priority="70" operator="equal">
      <formula>0</formula>
    </cfRule>
  </conditionalFormatting>
  <conditionalFormatting sqref="R732">
    <cfRule type="cellIs" dxfId="0" priority="534" operator="equal">
      <formula>0</formula>
    </cfRule>
  </conditionalFormatting>
  <conditionalFormatting sqref="D734">
    <cfRule type="cellIs" dxfId="0" priority="541" operator="equal">
      <formula>0</formula>
    </cfRule>
  </conditionalFormatting>
  <conditionalFormatting sqref="E734">
    <cfRule type="cellIs" dxfId="0" priority="69" operator="equal">
      <formula>0</formula>
    </cfRule>
  </conditionalFormatting>
  <conditionalFormatting sqref="R734">
    <cfRule type="cellIs" dxfId="0" priority="533" operator="equal">
      <formula>0</formula>
    </cfRule>
  </conditionalFormatting>
  <conditionalFormatting sqref="D735">
    <cfRule type="cellIs" dxfId="0" priority="540" operator="equal">
      <formula>0</formula>
    </cfRule>
  </conditionalFormatting>
  <conditionalFormatting sqref="D736">
    <cfRule type="cellIs" dxfId="0" priority="539" operator="equal">
      <formula>0</formula>
    </cfRule>
  </conditionalFormatting>
  <conditionalFormatting sqref="E736">
    <cfRule type="cellIs" dxfId="0" priority="68" operator="equal">
      <formula>0</formula>
    </cfRule>
  </conditionalFormatting>
  <conditionalFormatting sqref="R736">
    <cfRule type="cellIs" dxfId="0" priority="532" operator="equal">
      <formula>0</formula>
    </cfRule>
  </conditionalFormatting>
  <conditionalFormatting sqref="D737">
    <cfRule type="cellIs" dxfId="0" priority="538" operator="equal">
      <formula>0</formula>
    </cfRule>
  </conditionalFormatting>
  <conditionalFormatting sqref="E737">
    <cfRule type="cellIs" dxfId="0" priority="67" operator="equal">
      <formula>0</formula>
    </cfRule>
  </conditionalFormatting>
  <conditionalFormatting sqref="R737">
    <cfRule type="cellIs" dxfId="0" priority="531" operator="equal">
      <formula>0</formula>
    </cfRule>
  </conditionalFormatting>
  <conditionalFormatting sqref="D739">
    <cfRule type="cellIs" dxfId="0" priority="530" operator="equal">
      <formula>0</formula>
    </cfRule>
  </conditionalFormatting>
  <conditionalFormatting sqref="E739">
    <cfRule type="cellIs" dxfId="0" priority="66" operator="equal">
      <formula>0</formula>
    </cfRule>
  </conditionalFormatting>
  <conditionalFormatting sqref="R739">
    <cfRule type="cellIs" dxfId="0" priority="523" operator="equal">
      <formula>0</formula>
    </cfRule>
  </conditionalFormatting>
  <conditionalFormatting sqref="D740">
    <cfRule type="cellIs" dxfId="0" priority="529" operator="equal">
      <formula>0</formula>
    </cfRule>
  </conditionalFormatting>
  <conditionalFormatting sqref="E740">
    <cfRule type="cellIs" dxfId="0" priority="65" operator="equal">
      <formula>0</formula>
    </cfRule>
  </conditionalFormatting>
  <conditionalFormatting sqref="R740">
    <cfRule type="cellIs" dxfId="0" priority="522" operator="equal">
      <formula>0</formula>
    </cfRule>
  </conditionalFormatting>
  <conditionalFormatting sqref="D742">
    <cfRule type="cellIs" dxfId="0" priority="528" operator="equal">
      <formula>0</formula>
    </cfRule>
  </conditionalFormatting>
  <conditionalFormatting sqref="E742">
    <cfRule type="cellIs" dxfId="0" priority="64" operator="equal">
      <formula>0</formula>
    </cfRule>
  </conditionalFormatting>
  <conditionalFormatting sqref="R742">
    <cfRule type="cellIs" dxfId="0" priority="521" operator="equal">
      <formula>0</formula>
    </cfRule>
  </conditionalFormatting>
  <conditionalFormatting sqref="D743">
    <cfRule type="cellIs" dxfId="0" priority="527" operator="equal">
      <formula>0</formula>
    </cfRule>
  </conditionalFormatting>
  <conditionalFormatting sqref="E743">
    <cfRule type="cellIs" dxfId="0" priority="63" operator="equal">
      <formula>0</formula>
    </cfRule>
  </conditionalFormatting>
  <conditionalFormatting sqref="R743">
    <cfRule type="cellIs" dxfId="0" priority="520" operator="equal">
      <formula>0</formula>
    </cfRule>
  </conditionalFormatting>
  <conditionalFormatting sqref="D745">
    <cfRule type="cellIs" dxfId="0" priority="526" operator="equal">
      <formula>0</formula>
    </cfRule>
  </conditionalFormatting>
  <conditionalFormatting sqref="E745">
    <cfRule type="cellIs" dxfId="0" priority="62" operator="equal">
      <formula>0</formula>
    </cfRule>
  </conditionalFormatting>
  <conditionalFormatting sqref="R745">
    <cfRule type="cellIs" dxfId="0" priority="519" operator="equal">
      <formula>0</formula>
    </cfRule>
  </conditionalFormatting>
  <conditionalFormatting sqref="D750">
    <cfRule type="cellIs" dxfId="0" priority="525" operator="equal">
      <formula>0</formula>
    </cfRule>
  </conditionalFormatting>
  <conditionalFormatting sqref="E750">
    <cfRule type="cellIs" dxfId="0" priority="61" operator="equal">
      <formula>0</formula>
    </cfRule>
  </conditionalFormatting>
  <conditionalFormatting sqref="R750">
    <cfRule type="cellIs" dxfId="0" priority="518" operator="equal">
      <formula>0</formula>
    </cfRule>
  </conditionalFormatting>
  <conditionalFormatting sqref="D751">
    <cfRule type="cellIs" dxfId="0" priority="524" operator="equal">
      <formula>0</formula>
    </cfRule>
  </conditionalFormatting>
  <conditionalFormatting sqref="E751">
    <cfRule type="cellIs" dxfId="0" priority="60" operator="equal">
      <formula>0</formula>
    </cfRule>
  </conditionalFormatting>
  <conditionalFormatting sqref="R751">
    <cfRule type="cellIs" dxfId="0" priority="517" operator="equal">
      <formula>0</formula>
    </cfRule>
  </conditionalFormatting>
  <conditionalFormatting sqref="D766">
    <cfRule type="cellIs" dxfId="0" priority="516" operator="equal">
      <formula>0</formula>
    </cfRule>
  </conditionalFormatting>
  <conditionalFormatting sqref="D769">
    <cfRule type="cellIs" dxfId="0" priority="515" operator="equal">
      <formula>0</formula>
    </cfRule>
  </conditionalFormatting>
  <conditionalFormatting sqref="E769">
    <cfRule type="cellIs" dxfId="0" priority="59" operator="equal">
      <formula>0</formula>
    </cfRule>
  </conditionalFormatting>
  <conditionalFormatting sqref="R769">
    <cfRule type="cellIs" dxfId="0" priority="508" operator="equal">
      <formula>0</formula>
    </cfRule>
  </conditionalFormatting>
  <conditionalFormatting sqref="D775">
    <cfRule type="cellIs" dxfId="0" priority="514" operator="equal">
      <formula>0</formula>
    </cfRule>
  </conditionalFormatting>
  <conditionalFormatting sqref="E775">
    <cfRule type="cellIs" dxfId="0" priority="58" operator="equal">
      <formula>0</formula>
    </cfRule>
  </conditionalFormatting>
  <conditionalFormatting sqref="D777">
    <cfRule type="cellIs" dxfId="0" priority="513" operator="equal">
      <formula>0</formula>
    </cfRule>
  </conditionalFormatting>
  <conditionalFormatting sqref="E777">
    <cfRule type="cellIs" dxfId="0" priority="57" operator="equal">
      <formula>0</formula>
    </cfRule>
  </conditionalFormatting>
  <conditionalFormatting sqref="R777">
    <cfRule type="cellIs" dxfId="0" priority="507" operator="equal">
      <formula>0</formula>
    </cfRule>
  </conditionalFormatting>
  <conditionalFormatting sqref="D778">
    <cfRule type="cellIs" dxfId="0" priority="512" operator="equal">
      <formula>0</formula>
    </cfRule>
  </conditionalFormatting>
  <conditionalFormatting sqref="E778">
    <cfRule type="cellIs" dxfId="0" priority="56" operator="equal">
      <formula>0</formula>
    </cfRule>
  </conditionalFormatting>
  <conditionalFormatting sqref="R778">
    <cfRule type="cellIs" dxfId="0" priority="506" operator="equal">
      <formula>0</formula>
    </cfRule>
  </conditionalFormatting>
  <conditionalFormatting sqref="D779">
    <cfRule type="cellIs" dxfId="0" priority="511" operator="equal">
      <formula>0</formula>
    </cfRule>
  </conditionalFormatting>
  <conditionalFormatting sqref="E779">
    <cfRule type="cellIs" dxfId="0" priority="55" operator="equal">
      <formula>0</formula>
    </cfRule>
  </conditionalFormatting>
  <conditionalFormatting sqref="R779">
    <cfRule type="cellIs" dxfId="0" priority="505" operator="equal">
      <formula>0</formula>
    </cfRule>
  </conditionalFormatting>
  <conditionalFormatting sqref="D781">
    <cfRule type="cellIs" dxfId="0" priority="510" operator="equal">
      <formula>0</formula>
    </cfRule>
  </conditionalFormatting>
  <conditionalFormatting sqref="E781">
    <cfRule type="cellIs" dxfId="0" priority="54" operator="equal">
      <formula>0</formula>
    </cfRule>
  </conditionalFormatting>
  <conditionalFormatting sqref="D782">
    <cfRule type="cellIs" dxfId="0" priority="509" operator="equal">
      <formula>0</formula>
    </cfRule>
  </conditionalFormatting>
  <conditionalFormatting sqref="E782">
    <cfRule type="cellIs" dxfId="0" priority="53" operator="equal">
      <formula>0</formula>
    </cfRule>
  </conditionalFormatting>
  <conditionalFormatting sqref="D796">
    <cfRule type="cellIs" dxfId="0" priority="504" operator="equal">
      <formula>0</formula>
    </cfRule>
  </conditionalFormatting>
  <conditionalFormatting sqref="E796">
    <cfRule type="cellIs" dxfId="0" priority="52" operator="equal">
      <formula>0</formula>
    </cfRule>
  </conditionalFormatting>
  <conditionalFormatting sqref="R796">
    <cfRule type="cellIs" dxfId="0" priority="502" operator="equal">
      <formula>0</formula>
    </cfRule>
  </conditionalFormatting>
  <conditionalFormatting sqref="D797">
    <cfRule type="cellIs" dxfId="0" priority="503" operator="equal">
      <formula>0</formula>
    </cfRule>
  </conditionalFormatting>
  <conditionalFormatting sqref="E797">
    <cfRule type="cellIs" dxfId="0" priority="51" operator="equal">
      <formula>0</formula>
    </cfRule>
  </conditionalFormatting>
  <conditionalFormatting sqref="R797">
    <cfRule type="cellIs" dxfId="0" priority="501" operator="equal">
      <formula>0</formula>
    </cfRule>
  </conditionalFormatting>
  <conditionalFormatting sqref="D806">
    <cfRule type="cellIs" dxfId="0" priority="500" operator="equal">
      <formula>0</formula>
    </cfRule>
  </conditionalFormatting>
  <conditionalFormatting sqref="E806">
    <cfRule type="cellIs" dxfId="0" priority="50" operator="equal">
      <formula>0</formula>
    </cfRule>
  </conditionalFormatting>
  <conditionalFormatting sqref="R806">
    <cfRule type="cellIs" dxfId="0" priority="493" operator="equal">
      <formula>0</formula>
    </cfRule>
  </conditionalFormatting>
  <conditionalFormatting sqref="D807">
    <cfRule type="cellIs" dxfId="0" priority="499" operator="equal">
      <formula>0</formula>
    </cfRule>
  </conditionalFormatting>
  <conditionalFormatting sqref="E807">
    <cfRule type="cellIs" dxfId="0" priority="49" operator="equal">
      <formula>0</formula>
    </cfRule>
  </conditionalFormatting>
  <conditionalFormatting sqref="R807">
    <cfRule type="cellIs" dxfId="0" priority="492" operator="equal">
      <formula>0</formula>
    </cfRule>
  </conditionalFormatting>
  <conditionalFormatting sqref="D808">
    <cfRule type="cellIs" dxfId="0" priority="498" operator="equal">
      <formula>0</formula>
    </cfRule>
  </conditionalFormatting>
  <conditionalFormatting sqref="E808">
    <cfRule type="cellIs" dxfId="0" priority="48" operator="equal">
      <formula>0</formula>
    </cfRule>
  </conditionalFormatting>
  <conditionalFormatting sqref="R808">
    <cfRule type="cellIs" dxfId="0" priority="491" operator="equal">
      <formula>0</formula>
    </cfRule>
  </conditionalFormatting>
  <conditionalFormatting sqref="D810">
    <cfRule type="cellIs" dxfId="0" priority="497" operator="equal">
      <formula>0</formula>
    </cfRule>
  </conditionalFormatting>
  <conditionalFormatting sqref="E810">
    <cfRule type="cellIs" dxfId="0" priority="47" operator="equal">
      <formula>0</formula>
    </cfRule>
  </conditionalFormatting>
  <conditionalFormatting sqref="R810">
    <cfRule type="cellIs" dxfId="0" priority="490" operator="equal">
      <formula>0</formula>
    </cfRule>
  </conditionalFormatting>
  <conditionalFormatting sqref="D811">
    <cfRule type="cellIs" dxfId="0" priority="496" operator="equal">
      <formula>0</formula>
    </cfRule>
  </conditionalFormatting>
  <conditionalFormatting sqref="E811">
    <cfRule type="cellIs" dxfId="0" priority="46" operator="equal">
      <formula>0</formula>
    </cfRule>
  </conditionalFormatting>
  <conditionalFormatting sqref="R811">
    <cfRule type="cellIs" dxfId="0" priority="489" operator="equal">
      <formula>0</formula>
    </cfRule>
  </conditionalFormatting>
  <conditionalFormatting sqref="D812">
    <cfRule type="cellIs" dxfId="0" priority="495" operator="equal">
      <formula>0</formula>
    </cfRule>
  </conditionalFormatting>
  <conditionalFormatting sqref="E812">
    <cfRule type="cellIs" dxfId="0" priority="45" operator="equal">
      <formula>0</formula>
    </cfRule>
  </conditionalFormatting>
  <conditionalFormatting sqref="R812">
    <cfRule type="cellIs" dxfId="0" priority="488" operator="equal">
      <formula>0</formula>
    </cfRule>
  </conditionalFormatting>
  <conditionalFormatting sqref="D814">
    <cfRule type="cellIs" dxfId="0" priority="494" operator="equal">
      <formula>0</formula>
    </cfRule>
  </conditionalFormatting>
  <conditionalFormatting sqref="E814">
    <cfRule type="cellIs" dxfId="0" priority="44" operator="equal">
      <formula>0</formula>
    </cfRule>
  </conditionalFormatting>
  <conditionalFormatting sqref="R814">
    <cfRule type="cellIs" dxfId="0" priority="487" operator="equal">
      <formula>0</formula>
    </cfRule>
  </conditionalFormatting>
  <conditionalFormatting sqref="D949">
    <cfRule type="cellIs" dxfId="0" priority="486" operator="equal">
      <formula>0</formula>
    </cfRule>
  </conditionalFormatting>
  <conditionalFormatting sqref="E949">
    <cfRule type="cellIs" dxfId="0" priority="43" operator="equal">
      <formula>0</formula>
    </cfRule>
  </conditionalFormatting>
  <conditionalFormatting sqref="R949">
    <cfRule type="cellIs" dxfId="0" priority="444" operator="equal">
      <formula>0</formula>
    </cfRule>
  </conditionalFormatting>
  <conditionalFormatting sqref="D950">
    <cfRule type="cellIs" dxfId="0" priority="485" operator="equal">
      <formula>0</formula>
    </cfRule>
  </conditionalFormatting>
  <conditionalFormatting sqref="E950">
    <cfRule type="cellIs" dxfId="0" priority="42" operator="equal">
      <formula>0</formula>
    </cfRule>
  </conditionalFormatting>
  <conditionalFormatting sqref="R950">
    <cfRule type="cellIs" dxfId="0" priority="443" operator="equal">
      <formula>0</formula>
    </cfRule>
  </conditionalFormatting>
  <conditionalFormatting sqref="D951">
    <cfRule type="cellIs" dxfId="0" priority="484" operator="equal">
      <formula>0</formula>
    </cfRule>
  </conditionalFormatting>
  <conditionalFormatting sqref="E951">
    <cfRule type="cellIs" dxfId="0" priority="41" operator="equal">
      <formula>0</formula>
    </cfRule>
  </conditionalFormatting>
  <conditionalFormatting sqref="R951">
    <cfRule type="cellIs" dxfId="0" priority="442" operator="equal">
      <formula>0</formula>
    </cfRule>
  </conditionalFormatting>
  <conditionalFormatting sqref="D952">
    <cfRule type="cellIs" dxfId="0" priority="483" operator="equal">
      <formula>0</formula>
    </cfRule>
  </conditionalFormatting>
  <conditionalFormatting sqref="E952">
    <cfRule type="cellIs" dxfId="0" priority="40" operator="equal">
      <formula>0</formula>
    </cfRule>
  </conditionalFormatting>
  <conditionalFormatting sqref="R952">
    <cfRule type="cellIs" dxfId="0" priority="441" operator="equal">
      <formula>0</formula>
    </cfRule>
  </conditionalFormatting>
  <conditionalFormatting sqref="D953">
    <cfRule type="cellIs" dxfId="0" priority="482" operator="equal">
      <formula>0</formula>
    </cfRule>
  </conditionalFormatting>
  <conditionalFormatting sqref="E953">
    <cfRule type="cellIs" dxfId="0" priority="39" operator="equal">
      <formula>0</formula>
    </cfRule>
  </conditionalFormatting>
  <conditionalFormatting sqref="R953">
    <cfRule type="cellIs" dxfId="0" priority="440" operator="equal">
      <formula>0</formula>
    </cfRule>
  </conditionalFormatting>
  <conditionalFormatting sqref="D954">
    <cfRule type="cellIs" dxfId="0" priority="481" operator="equal">
      <formula>0</formula>
    </cfRule>
  </conditionalFormatting>
  <conditionalFormatting sqref="E954">
    <cfRule type="cellIs" dxfId="0" priority="38" operator="equal">
      <formula>0</formula>
    </cfRule>
  </conditionalFormatting>
  <conditionalFormatting sqref="R954">
    <cfRule type="cellIs" dxfId="0" priority="439" operator="equal">
      <formula>0</formula>
    </cfRule>
  </conditionalFormatting>
  <conditionalFormatting sqref="D957">
    <cfRule type="cellIs" dxfId="0" priority="480" operator="equal">
      <formula>0</formula>
    </cfRule>
  </conditionalFormatting>
  <conditionalFormatting sqref="E957">
    <cfRule type="cellIs" dxfId="0" priority="37" operator="equal">
      <formula>0</formula>
    </cfRule>
  </conditionalFormatting>
  <conditionalFormatting sqref="R957">
    <cfRule type="cellIs" dxfId="0" priority="438" operator="equal">
      <formula>0</formula>
    </cfRule>
  </conditionalFormatting>
  <conditionalFormatting sqref="D958">
    <cfRule type="cellIs" dxfId="0" priority="479" operator="equal">
      <formula>0</formula>
    </cfRule>
  </conditionalFormatting>
  <conditionalFormatting sqref="E958">
    <cfRule type="cellIs" dxfId="0" priority="36" operator="equal">
      <formula>0</formula>
    </cfRule>
  </conditionalFormatting>
  <conditionalFormatting sqref="R958">
    <cfRule type="cellIs" dxfId="0" priority="437" operator="equal">
      <formula>0</formula>
    </cfRule>
  </conditionalFormatting>
  <conditionalFormatting sqref="D959">
    <cfRule type="cellIs" dxfId="0" priority="478" operator="equal">
      <formula>0</formula>
    </cfRule>
  </conditionalFormatting>
  <conditionalFormatting sqref="E959">
    <cfRule type="cellIs" dxfId="0" priority="35" operator="equal">
      <formula>0</formula>
    </cfRule>
  </conditionalFormatting>
  <conditionalFormatting sqref="R959">
    <cfRule type="cellIs" dxfId="0" priority="436" operator="equal">
      <formula>0</formula>
    </cfRule>
  </conditionalFormatting>
  <conditionalFormatting sqref="D960">
    <cfRule type="cellIs" dxfId="0" priority="477" operator="equal">
      <formula>0</formula>
    </cfRule>
  </conditionalFormatting>
  <conditionalFormatting sqref="E960">
    <cfRule type="cellIs" dxfId="0" priority="34" operator="equal">
      <formula>0</formula>
    </cfRule>
  </conditionalFormatting>
  <conditionalFormatting sqref="R960">
    <cfRule type="cellIs" dxfId="0" priority="435" operator="equal">
      <formula>0</formula>
    </cfRule>
  </conditionalFormatting>
  <conditionalFormatting sqref="D961">
    <cfRule type="cellIs" dxfId="0" priority="476" operator="equal">
      <formula>0</formula>
    </cfRule>
  </conditionalFormatting>
  <conditionalFormatting sqref="E961">
    <cfRule type="cellIs" dxfId="0" priority="33" operator="equal">
      <formula>0</formula>
    </cfRule>
  </conditionalFormatting>
  <conditionalFormatting sqref="R961">
    <cfRule type="cellIs" dxfId="0" priority="434" operator="equal">
      <formula>0</formula>
    </cfRule>
  </conditionalFormatting>
  <conditionalFormatting sqref="D962">
    <cfRule type="cellIs" dxfId="0" priority="475" operator="equal">
      <formula>0</formula>
    </cfRule>
  </conditionalFormatting>
  <conditionalFormatting sqref="E962">
    <cfRule type="cellIs" dxfId="0" priority="32" operator="equal">
      <formula>0</formula>
    </cfRule>
  </conditionalFormatting>
  <conditionalFormatting sqref="R962">
    <cfRule type="cellIs" dxfId="0" priority="433" operator="equal">
      <formula>0</formula>
    </cfRule>
  </conditionalFormatting>
  <conditionalFormatting sqref="D963">
    <cfRule type="cellIs" dxfId="0" priority="474" operator="equal">
      <formula>0</formula>
    </cfRule>
  </conditionalFormatting>
  <conditionalFormatting sqref="E963">
    <cfRule type="cellIs" dxfId="0" priority="31" operator="equal">
      <formula>0</formula>
    </cfRule>
  </conditionalFormatting>
  <conditionalFormatting sqref="R963">
    <cfRule type="cellIs" dxfId="0" priority="432" operator="equal">
      <formula>0</formula>
    </cfRule>
  </conditionalFormatting>
  <conditionalFormatting sqref="D964">
    <cfRule type="cellIs" dxfId="0" priority="473" operator="equal">
      <formula>0</formula>
    </cfRule>
  </conditionalFormatting>
  <conditionalFormatting sqref="E964">
    <cfRule type="cellIs" dxfId="0" priority="30" operator="equal">
      <formula>0</formula>
    </cfRule>
  </conditionalFormatting>
  <conditionalFormatting sqref="R964">
    <cfRule type="cellIs" dxfId="0" priority="431" operator="equal">
      <formula>0</formula>
    </cfRule>
  </conditionalFormatting>
  <conditionalFormatting sqref="D965">
    <cfRule type="cellIs" dxfId="0" priority="472" operator="equal">
      <formula>0</formula>
    </cfRule>
  </conditionalFormatting>
  <conditionalFormatting sqref="E965">
    <cfRule type="cellIs" dxfId="0" priority="29" operator="equal">
      <formula>0</formula>
    </cfRule>
  </conditionalFormatting>
  <conditionalFormatting sqref="R965">
    <cfRule type="cellIs" dxfId="0" priority="430" operator="equal">
      <formula>0</formula>
    </cfRule>
  </conditionalFormatting>
  <conditionalFormatting sqref="D966">
    <cfRule type="cellIs" dxfId="0" priority="471" operator="equal">
      <formula>0</formula>
    </cfRule>
  </conditionalFormatting>
  <conditionalFormatting sqref="E966">
    <cfRule type="cellIs" dxfId="0" priority="28" operator="equal">
      <formula>0</formula>
    </cfRule>
  </conditionalFormatting>
  <conditionalFormatting sqref="R966">
    <cfRule type="cellIs" dxfId="0" priority="429" operator="equal">
      <formula>0</formula>
    </cfRule>
  </conditionalFormatting>
  <conditionalFormatting sqref="D967">
    <cfRule type="cellIs" dxfId="0" priority="470" operator="equal">
      <formula>0</formula>
    </cfRule>
  </conditionalFormatting>
  <conditionalFormatting sqref="E967">
    <cfRule type="cellIs" dxfId="0" priority="27" operator="equal">
      <formula>0</formula>
    </cfRule>
  </conditionalFormatting>
  <conditionalFormatting sqref="R967">
    <cfRule type="cellIs" dxfId="0" priority="428" operator="equal">
      <formula>0</formula>
    </cfRule>
  </conditionalFormatting>
  <conditionalFormatting sqref="D968">
    <cfRule type="cellIs" dxfId="0" priority="469" operator="equal">
      <formula>0</formula>
    </cfRule>
  </conditionalFormatting>
  <conditionalFormatting sqref="E968">
    <cfRule type="cellIs" dxfId="0" priority="26" operator="equal">
      <formula>0</formula>
    </cfRule>
  </conditionalFormatting>
  <conditionalFormatting sqref="R968">
    <cfRule type="cellIs" dxfId="0" priority="427" operator="equal">
      <formula>0</formula>
    </cfRule>
  </conditionalFormatting>
  <conditionalFormatting sqref="D969">
    <cfRule type="cellIs" dxfId="0" priority="464" operator="equal">
      <formula>0</formula>
    </cfRule>
  </conditionalFormatting>
  <conditionalFormatting sqref="E969">
    <cfRule type="cellIs" dxfId="0" priority="21" operator="equal">
      <formula>0</formula>
    </cfRule>
  </conditionalFormatting>
  <conditionalFormatting sqref="R969">
    <cfRule type="cellIs" dxfId="0" priority="422" operator="equal">
      <formula>0</formula>
    </cfRule>
  </conditionalFormatting>
  <conditionalFormatting sqref="D970">
    <cfRule type="cellIs" dxfId="0" priority="468" operator="equal">
      <formula>0</formula>
    </cfRule>
  </conditionalFormatting>
  <conditionalFormatting sqref="E970">
    <cfRule type="cellIs" dxfId="0" priority="25" operator="equal">
      <formula>0</formula>
    </cfRule>
  </conditionalFormatting>
  <conditionalFormatting sqref="R970">
    <cfRule type="cellIs" dxfId="0" priority="426" operator="equal">
      <formula>0</formula>
    </cfRule>
  </conditionalFormatting>
  <conditionalFormatting sqref="D971">
    <cfRule type="cellIs" dxfId="0" priority="467" operator="equal">
      <formula>0</formula>
    </cfRule>
  </conditionalFormatting>
  <conditionalFormatting sqref="E971">
    <cfRule type="cellIs" dxfId="0" priority="24" operator="equal">
      <formula>0</formula>
    </cfRule>
  </conditionalFormatting>
  <conditionalFormatting sqref="R971">
    <cfRule type="cellIs" dxfId="0" priority="425" operator="equal">
      <formula>0</formula>
    </cfRule>
  </conditionalFormatting>
  <conditionalFormatting sqref="D972">
    <cfRule type="cellIs" dxfId="0" priority="466" operator="equal">
      <formula>0</formula>
    </cfRule>
  </conditionalFormatting>
  <conditionalFormatting sqref="E972">
    <cfRule type="cellIs" dxfId="0" priority="23" operator="equal">
      <formula>0</formula>
    </cfRule>
  </conditionalFormatting>
  <conditionalFormatting sqref="R972">
    <cfRule type="cellIs" dxfId="0" priority="424" operator="equal">
      <formula>0</formula>
    </cfRule>
  </conditionalFormatting>
  <conditionalFormatting sqref="D973">
    <cfRule type="cellIs" dxfId="0" priority="465" operator="equal">
      <formula>0</formula>
    </cfRule>
  </conditionalFormatting>
  <conditionalFormatting sqref="E973">
    <cfRule type="cellIs" dxfId="0" priority="22" operator="equal">
      <formula>0</formula>
    </cfRule>
  </conditionalFormatting>
  <conditionalFormatting sqref="R973">
    <cfRule type="cellIs" dxfId="0" priority="423" operator="equal">
      <formula>0</formula>
    </cfRule>
  </conditionalFormatting>
  <conditionalFormatting sqref="D974">
    <cfRule type="cellIs" dxfId="0" priority="463" operator="equal">
      <formula>0</formula>
    </cfRule>
  </conditionalFormatting>
  <conditionalFormatting sqref="E974">
    <cfRule type="cellIs" dxfId="0" priority="20" operator="equal">
      <formula>0</formula>
    </cfRule>
  </conditionalFormatting>
  <conditionalFormatting sqref="R974">
    <cfRule type="cellIs" dxfId="0" priority="421" operator="equal">
      <formula>0</formula>
    </cfRule>
  </conditionalFormatting>
  <conditionalFormatting sqref="D975">
    <cfRule type="cellIs" dxfId="0" priority="462" operator="equal">
      <formula>0</formula>
    </cfRule>
  </conditionalFormatting>
  <conditionalFormatting sqref="E975">
    <cfRule type="cellIs" dxfId="0" priority="19" operator="equal">
      <formula>0</formula>
    </cfRule>
  </conditionalFormatting>
  <conditionalFormatting sqref="R975">
    <cfRule type="cellIs" dxfId="0" priority="420" operator="equal">
      <formula>0</formula>
    </cfRule>
  </conditionalFormatting>
  <conditionalFormatting sqref="D976">
    <cfRule type="cellIs" dxfId="0" priority="445" operator="equal">
      <formula>0</formula>
    </cfRule>
  </conditionalFormatting>
  <conditionalFormatting sqref="E976">
    <cfRule type="cellIs" dxfId="0" priority="2" operator="equal">
      <formula>0</formula>
    </cfRule>
  </conditionalFormatting>
  <conditionalFormatting sqref="R976">
    <cfRule type="cellIs" dxfId="0" priority="403" operator="equal">
      <formula>0</formula>
    </cfRule>
  </conditionalFormatting>
  <conditionalFormatting sqref="D977">
    <cfRule type="cellIs" dxfId="0" priority="461" operator="equal">
      <formula>0</formula>
    </cfRule>
  </conditionalFormatting>
  <conditionalFormatting sqref="E977">
    <cfRule type="cellIs" dxfId="0" priority="18" operator="equal">
      <formula>0</formula>
    </cfRule>
  </conditionalFormatting>
  <conditionalFormatting sqref="R977">
    <cfRule type="cellIs" dxfId="0" priority="419" operator="equal">
      <formula>0</formula>
    </cfRule>
  </conditionalFormatting>
  <conditionalFormatting sqref="D978">
    <cfRule type="cellIs" dxfId="0" priority="460" operator="equal">
      <formula>0</formula>
    </cfRule>
  </conditionalFormatting>
  <conditionalFormatting sqref="E978">
    <cfRule type="cellIs" dxfId="0" priority="17" operator="equal">
      <formula>0</formula>
    </cfRule>
  </conditionalFormatting>
  <conditionalFormatting sqref="R978">
    <cfRule type="cellIs" dxfId="0" priority="418" operator="equal">
      <formula>0</formula>
    </cfRule>
  </conditionalFormatting>
  <conditionalFormatting sqref="D980">
    <cfRule type="cellIs" dxfId="0" priority="459" operator="equal">
      <formula>0</formula>
    </cfRule>
  </conditionalFormatting>
  <conditionalFormatting sqref="E980">
    <cfRule type="cellIs" dxfId="0" priority="16" operator="equal">
      <formula>0</formula>
    </cfRule>
  </conditionalFormatting>
  <conditionalFormatting sqref="R980">
    <cfRule type="cellIs" dxfId="0" priority="417" operator="equal">
      <formula>0</formula>
    </cfRule>
  </conditionalFormatting>
  <conditionalFormatting sqref="D981">
    <cfRule type="cellIs" dxfId="0" priority="458" operator="equal">
      <formula>0</formula>
    </cfRule>
  </conditionalFormatting>
  <conditionalFormatting sqref="E981">
    <cfRule type="cellIs" dxfId="0" priority="15" operator="equal">
      <formula>0</formula>
    </cfRule>
  </conditionalFormatting>
  <conditionalFormatting sqref="R981">
    <cfRule type="cellIs" dxfId="0" priority="416" operator="equal">
      <formula>0</formula>
    </cfRule>
  </conditionalFormatting>
  <conditionalFormatting sqref="D982">
    <cfRule type="cellIs" dxfId="0" priority="457" operator="equal">
      <formula>0</formula>
    </cfRule>
  </conditionalFormatting>
  <conditionalFormatting sqref="E982">
    <cfRule type="cellIs" dxfId="0" priority="14" operator="equal">
      <formula>0</formula>
    </cfRule>
  </conditionalFormatting>
  <conditionalFormatting sqref="R982">
    <cfRule type="cellIs" dxfId="0" priority="415" operator="equal">
      <formula>0</formula>
    </cfRule>
  </conditionalFormatting>
  <conditionalFormatting sqref="D983">
    <cfRule type="cellIs" dxfId="0" priority="456" operator="equal">
      <formula>0</formula>
    </cfRule>
  </conditionalFormatting>
  <conditionalFormatting sqref="E983">
    <cfRule type="cellIs" dxfId="0" priority="13" operator="equal">
      <formula>0</formula>
    </cfRule>
  </conditionalFormatting>
  <conditionalFormatting sqref="R983">
    <cfRule type="cellIs" dxfId="0" priority="414" operator="equal">
      <formula>0</formula>
    </cfRule>
  </conditionalFormatting>
  <conditionalFormatting sqref="D984">
    <cfRule type="cellIs" dxfId="0" priority="455" operator="equal">
      <formula>0</formula>
    </cfRule>
  </conditionalFormatting>
  <conditionalFormatting sqref="E984">
    <cfRule type="cellIs" dxfId="0" priority="12" operator="equal">
      <formula>0</formula>
    </cfRule>
  </conditionalFormatting>
  <conditionalFormatting sqref="R984">
    <cfRule type="cellIs" dxfId="0" priority="413" operator="equal">
      <formula>0</formula>
    </cfRule>
  </conditionalFormatting>
  <conditionalFormatting sqref="D985">
    <cfRule type="cellIs" dxfId="0" priority="454" operator="equal">
      <formula>0</formula>
    </cfRule>
  </conditionalFormatting>
  <conditionalFormatting sqref="E985">
    <cfRule type="cellIs" dxfId="0" priority="11" operator="equal">
      <formula>0</formula>
    </cfRule>
  </conditionalFormatting>
  <conditionalFormatting sqref="R985">
    <cfRule type="cellIs" dxfId="0" priority="412" operator="equal">
      <formula>0</formula>
    </cfRule>
  </conditionalFormatting>
  <conditionalFormatting sqref="D986">
    <cfRule type="cellIs" dxfId="0" priority="453" operator="equal">
      <formula>0</formula>
    </cfRule>
  </conditionalFormatting>
  <conditionalFormatting sqref="E986">
    <cfRule type="cellIs" dxfId="0" priority="10" operator="equal">
      <formula>0</formula>
    </cfRule>
  </conditionalFormatting>
  <conditionalFormatting sqref="R986">
    <cfRule type="cellIs" dxfId="0" priority="411" operator="equal">
      <formula>0</formula>
    </cfRule>
  </conditionalFormatting>
  <conditionalFormatting sqref="D987">
    <cfRule type="cellIs" dxfId="0" priority="452" operator="equal">
      <formula>0</formula>
    </cfRule>
  </conditionalFormatting>
  <conditionalFormatting sqref="E987">
    <cfRule type="cellIs" dxfId="0" priority="9" operator="equal">
      <formula>0</formula>
    </cfRule>
  </conditionalFormatting>
  <conditionalFormatting sqref="R987">
    <cfRule type="cellIs" dxfId="0" priority="410" operator="equal">
      <formula>0</formula>
    </cfRule>
  </conditionalFormatting>
  <conditionalFormatting sqref="D988">
    <cfRule type="cellIs" dxfId="0" priority="451" operator="equal">
      <formula>0</formula>
    </cfRule>
  </conditionalFormatting>
  <conditionalFormatting sqref="E988">
    <cfRule type="cellIs" dxfId="0" priority="8" operator="equal">
      <formula>0</formula>
    </cfRule>
  </conditionalFormatting>
  <conditionalFormatting sqref="R988">
    <cfRule type="cellIs" dxfId="0" priority="409" operator="equal">
      <formula>0</formula>
    </cfRule>
  </conditionalFormatting>
  <conditionalFormatting sqref="D989">
    <cfRule type="cellIs" dxfId="0" priority="450" operator="equal">
      <formula>0</formula>
    </cfRule>
  </conditionalFormatting>
  <conditionalFormatting sqref="E989">
    <cfRule type="cellIs" dxfId="0" priority="7" operator="equal">
      <formula>0</formula>
    </cfRule>
  </conditionalFormatting>
  <conditionalFormatting sqref="R989">
    <cfRule type="cellIs" dxfId="0" priority="408" operator="equal">
      <formula>0</formula>
    </cfRule>
  </conditionalFormatting>
  <conditionalFormatting sqref="D992">
    <cfRule type="cellIs" dxfId="0" priority="448" operator="equal">
      <formula>0</formula>
    </cfRule>
  </conditionalFormatting>
  <conditionalFormatting sqref="E992">
    <cfRule type="cellIs" dxfId="0" priority="5" operator="equal">
      <formula>0</formula>
    </cfRule>
  </conditionalFormatting>
  <conditionalFormatting sqref="R992">
    <cfRule type="cellIs" dxfId="0" priority="406" operator="equal">
      <formula>0</formula>
    </cfRule>
  </conditionalFormatting>
  <conditionalFormatting sqref="D993">
    <cfRule type="cellIs" dxfId="0" priority="447" operator="equal">
      <formula>0</formula>
    </cfRule>
  </conditionalFormatting>
  <conditionalFormatting sqref="E993">
    <cfRule type="cellIs" dxfId="0" priority="4" operator="equal">
      <formula>0</formula>
    </cfRule>
  </conditionalFormatting>
  <conditionalFormatting sqref="R993">
    <cfRule type="cellIs" dxfId="0" priority="405" operator="equal">
      <formula>0</formula>
    </cfRule>
  </conditionalFormatting>
  <conditionalFormatting sqref="D994">
    <cfRule type="cellIs" dxfId="0" priority="446" operator="equal">
      <formula>0</formula>
    </cfRule>
  </conditionalFormatting>
  <conditionalFormatting sqref="E994">
    <cfRule type="cellIs" dxfId="0" priority="3" operator="equal">
      <formula>0</formula>
    </cfRule>
  </conditionalFormatting>
  <conditionalFormatting sqref="R994">
    <cfRule type="cellIs" dxfId="0" priority="404" operator="equal">
      <formula>0</formula>
    </cfRule>
  </conditionalFormatting>
  <conditionalFormatting sqref="R995">
    <cfRule type="cellIs" dxfId="0" priority="1" operator="equal">
      <formula>0</formula>
    </cfRule>
  </conditionalFormatting>
  <conditionalFormatting sqref="D252:D253">
    <cfRule type="cellIs" dxfId="0" priority="1073" operator="equal">
      <formula>0</formula>
    </cfRule>
  </conditionalFormatting>
  <conditionalFormatting sqref="D260:D261">
    <cfRule type="cellIs" dxfId="0" priority="1066" operator="equal">
      <formula>0</formula>
    </cfRule>
  </conditionalFormatting>
  <conditionalFormatting sqref="D276:D278">
    <cfRule type="cellIs" dxfId="0" priority="1053" operator="equal">
      <formula>0</formula>
    </cfRule>
  </conditionalFormatting>
  <conditionalFormatting sqref="D379:D380">
    <cfRule type="cellIs" dxfId="0" priority="903" operator="equal">
      <formula>0</formula>
    </cfRule>
  </conditionalFormatting>
  <conditionalFormatting sqref="D391:D393">
    <cfRule type="cellIs" dxfId="0" priority="891" operator="equal">
      <formula>0</formula>
    </cfRule>
  </conditionalFormatting>
  <conditionalFormatting sqref="D409:D410">
    <cfRule type="cellIs" dxfId="0" priority="865" operator="equal">
      <formula>0</formula>
    </cfRule>
  </conditionalFormatting>
  <conditionalFormatting sqref="D421:D422">
    <cfRule type="cellIs" dxfId="0" priority="856" operator="equal">
      <formula>0</formula>
    </cfRule>
  </conditionalFormatting>
  <conditionalFormatting sqref="D566:D567">
    <cfRule type="cellIs" dxfId="0" priority="648" operator="equal">
      <formula>0</formula>
    </cfRule>
  </conditionalFormatting>
  <conditionalFormatting sqref="D722:D726">
    <cfRule type="cellIs" dxfId="0" priority="545" operator="equal">
      <formula>0</formula>
    </cfRule>
  </conditionalFormatting>
  <conditionalFormatting sqref="D990:D991">
    <cfRule type="cellIs" dxfId="0" priority="449" operator="equal">
      <formula>0</formula>
    </cfRule>
  </conditionalFormatting>
  <conditionalFormatting sqref="E174:E178">
    <cfRule type="cellIs" dxfId="1" priority="401" operator="equal">
      <formula>0</formula>
    </cfRule>
  </conditionalFormatting>
  <conditionalFormatting sqref="E252:E253">
    <cfRule type="cellIs" dxfId="0" priority="328" operator="equal">
      <formula>0</formula>
    </cfRule>
  </conditionalFormatting>
  <conditionalFormatting sqref="E260:E261">
    <cfRule type="cellIs" dxfId="0" priority="321" operator="equal">
      <formula>0</formula>
    </cfRule>
  </conditionalFormatting>
  <conditionalFormatting sqref="E276:E278">
    <cfRule type="cellIs" dxfId="0" priority="308" operator="equal">
      <formula>0</formula>
    </cfRule>
  </conditionalFormatting>
  <conditionalFormatting sqref="E391:E393">
    <cfRule type="cellIs" dxfId="0" priority="241" operator="equal">
      <formula>0</formula>
    </cfRule>
  </conditionalFormatting>
  <conditionalFormatting sqref="E409:E410">
    <cfRule type="cellIs" dxfId="0" priority="231" operator="equal">
      <formula>0</formula>
    </cfRule>
  </conditionalFormatting>
  <conditionalFormatting sqref="E421:E422">
    <cfRule type="cellIs" dxfId="0" priority="225" operator="equal">
      <formula>0</formula>
    </cfRule>
  </conditionalFormatting>
  <conditionalFormatting sqref="E566:E567">
    <cfRule type="cellIs" dxfId="0" priority="112" operator="equal">
      <formula>0</formula>
    </cfRule>
  </conditionalFormatting>
  <conditionalFormatting sqref="E722:E726">
    <cfRule type="cellIs" dxfId="0" priority="73" operator="equal">
      <formula>0</formula>
    </cfRule>
  </conditionalFormatting>
  <conditionalFormatting sqref="E990:E991">
    <cfRule type="cellIs" dxfId="0" priority="6" operator="equal">
      <formula>0</formula>
    </cfRule>
  </conditionalFormatting>
  <conditionalFormatting sqref="R174:R178">
    <cfRule type="cellIs" dxfId="1" priority="1146" operator="equal">
      <formula>0</formula>
    </cfRule>
  </conditionalFormatting>
  <conditionalFormatting sqref="R252:R253">
    <cfRule type="cellIs" dxfId="0" priority="1027" operator="equal">
      <formula>0</formula>
    </cfRule>
  </conditionalFormatting>
  <conditionalFormatting sqref="R260:R261">
    <cfRule type="cellIs" dxfId="0" priority="1020" operator="equal">
      <formula>0</formula>
    </cfRule>
  </conditionalFormatting>
  <conditionalFormatting sqref="R276:R278">
    <cfRule type="cellIs" dxfId="0" priority="1007" operator="equal">
      <formula>0</formula>
    </cfRule>
  </conditionalFormatting>
  <conditionalFormatting sqref="R391:R393">
    <cfRule type="cellIs" dxfId="0" priority="875" operator="equal">
      <formula>0</formula>
    </cfRule>
  </conditionalFormatting>
  <conditionalFormatting sqref="R409:R410">
    <cfRule type="cellIs" dxfId="0" priority="863" operator="equal">
      <formula>0</formula>
    </cfRule>
  </conditionalFormatting>
  <conditionalFormatting sqref="R421:R422">
    <cfRule type="cellIs" dxfId="0" priority="848" operator="equal">
      <formula>0</formula>
    </cfRule>
  </conditionalFormatting>
  <conditionalFormatting sqref="R566:R567">
    <cfRule type="cellIs" dxfId="0" priority="606" operator="equal">
      <formula>0</formula>
    </cfRule>
  </conditionalFormatting>
  <conditionalFormatting sqref="R722:R726">
    <cfRule type="cellIs" dxfId="0" priority="537" operator="equal">
      <formula>0</formula>
    </cfRule>
  </conditionalFormatting>
  <conditionalFormatting sqref="R990:R991">
    <cfRule type="cellIs" dxfId="0" priority="407" operator="equal">
      <formula>0</formula>
    </cfRule>
  </conditionalFormatting>
  <pageMargins left="0.7" right="0.7" top="0.75" bottom="0.75" header="0.3" footer="0.3"/>
  <pageSetup paperSize="9" scale="53"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79"/>
  <sheetViews>
    <sheetView zoomScale="70" zoomScaleNormal="70" workbookViewId="0">
      <selection activeCell="W7" sqref="W7"/>
    </sheetView>
  </sheetViews>
  <sheetFormatPr defaultColWidth="9" defaultRowHeight="14.25"/>
  <cols>
    <col min="1" max="1" width="9" style="91"/>
    <col min="2" max="2" width="15.125" style="91"/>
    <col min="3" max="3" width="7.875" style="92"/>
    <col min="4" max="4" width="29.5083333333333" style="91" customWidth="1"/>
    <col min="5" max="5" width="12.625" style="93" customWidth="1"/>
    <col min="6" max="6" width="11.75" style="91" hidden="1" customWidth="1"/>
    <col min="7" max="15" width="9" style="91" hidden="1" customWidth="1"/>
    <col min="16" max="16" width="9" style="91"/>
    <col min="17" max="17" width="12.5083333333333" style="91"/>
    <col min="18" max="18" width="41.375" style="91"/>
    <col min="19" max="21" width="9" style="91"/>
    <col min="22" max="16384" width="9" style="30"/>
  </cols>
  <sheetData>
    <row r="1" s="1" customFormat="1" spans="1:18">
      <c r="A1" s="6"/>
      <c r="B1" s="6"/>
      <c r="C1" s="94"/>
    </row>
    <row r="2" s="1" customFormat="1" ht="27.6" customHeight="1" spans="1:18">
      <c r="A2" s="33" t="s">
        <v>0</v>
      </c>
      <c r="B2" s="7"/>
      <c r="C2" s="7"/>
      <c r="D2" s="7"/>
      <c r="E2" s="7"/>
      <c r="F2" s="7"/>
      <c r="G2" s="7"/>
      <c r="H2" s="7"/>
      <c r="I2" s="7"/>
      <c r="J2" s="7"/>
      <c r="K2" s="7"/>
      <c r="L2" s="7"/>
      <c r="M2" s="7"/>
      <c r="N2" s="7"/>
      <c r="O2" s="7"/>
      <c r="P2" s="7"/>
      <c r="Q2" s="7"/>
      <c r="R2" s="7"/>
    </row>
    <row r="3" s="1" customFormat="1" ht="20.1" customHeight="1" spans="1:18">
      <c r="A3" s="8"/>
      <c r="B3" s="8"/>
      <c r="C3" s="95"/>
      <c r="D3" s="8"/>
      <c r="E3" s="8"/>
      <c r="F3" s="8"/>
      <c r="G3" s="8"/>
      <c r="H3" s="8"/>
      <c r="I3" s="8"/>
      <c r="J3" s="8"/>
      <c r="K3" s="8"/>
      <c r="L3" s="8"/>
      <c r="M3" s="8"/>
      <c r="N3" s="8"/>
      <c r="O3" s="8"/>
      <c r="P3" s="8"/>
    </row>
    <row r="4" s="1" customFormat="1" spans="1:18">
      <c r="A4" s="34" t="s">
        <v>1</v>
      </c>
      <c r="B4" s="35" t="s">
        <v>2</v>
      </c>
      <c r="C4" s="35" t="s">
        <v>3</v>
      </c>
      <c r="D4" s="35" t="s">
        <v>4</v>
      </c>
      <c r="E4" s="35" t="s">
        <v>5</v>
      </c>
      <c r="F4" s="35" t="s">
        <v>6</v>
      </c>
      <c r="G4" s="35"/>
      <c r="H4" s="35"/>
      <c r="I4" s="35"/>
      <c r="J4" s="35"/>
      <c r="K4" s="35"/>
      <c r="L4" s="35"/>
      <c r="M4" s="35"/>
      <c r="N4" s="35"/>
      <c r="O4" s="35"/>
      <c r="P4" s="35"/>
      <c r="Q4" s="38" t="s">
        <v>7</v>
      </c>
      <c r="R4" s="96" t="s">
        <v>8</v>
      </c>
    </row>
    <row r="5" s="1" customFormat="1" spans="1:18">
      <c r="A5" s="40"/>
      <c r="B5" s="41"/>
      <c r="C5" s="41"/>
      <c r="D5" s="41"/>
      <c r="E5" s="41"/>
      <c r="F5" s="41" t="s">
        <v>9</v>
      </c>
      <c r="G5" s="41" t="s">
        <v>10</v>
      </c>
      <c r="H5" s="41" t="s">
        <v>11</v>
      </c>
      <c r="I5" s="41" t="s">
        <v>12</v>
      </c>
      <c r="J5" s="41" t="s">
        <v>13</v>
      </c>
      <c r="K5" s="41" t="s">
        <v>14</v>
      </c>
      <c r="L5" s="41" t="s">
        <v>15</v>
      </c>
      <c r="M5" s="41" t="s">
        <v>16</v>
      </c>
      <c r="N5" s="41" t="s">
        <v>17</v>
      </c>
      <c r="O5" s="41" t="s">
        <v>18</v>
      </c>
      <c r="P5" s="41" t="s">
        <v>19</v>
      </c>
      <c r="Q5" s="43"/>
      <c r="R5" s="44"/>
    </row>
    <row r="6" s="1" customFormat="1" ht="42.75" customHeight="1" spans="1:18">
      <c r="A6" s="45">
        <v>1</v>
      </c>
      <c r="B6" s="97" t="s">
        <v>1605</v>
      </c>
      <c r="C6" s="98" t="s">
        <v>762</v>
      </c>
      <c r="D6" s="57" t="s">
        <v>1606</v>
      </c>
      <c r="E6" s="98"/>
      <c r="F6" s="98"/>
      <c r="G6" s="98"/>
      <c r="H6" s="98"/>
      <c r="I6" s="98"/>
      <c r="J6" s="98"/>
      <c r="K6" s="98"/>
      <c r="L6" s="98"/>
      <c r="M6" s="98">
        <v>6</v>
      </c>
      <c r="N6" s="99"/>
      <c r="O6" s="99"/>
      <c r="P6" s="51">
        <f t="shared" ref="P6:P30" si="0">SUM(F6:O6)</f>
        <v>6</v>
      </c>
      <c r="Q6" s="98" t="s">
        <v>1607</v>
      </c>
      <c r="R6" s="100"/>
    </row>
    <row r="7" s="1" customFormat="1" ht="42.75" customHeight="1" spans="1:18">
      <c r="A7" s="45">
        <f t="shared" ref="A7:A70" si="1">A6+1</f>
        <v>2</v>
      </c>
      <c r="B7" s="97" t="s">
        <v>1608</v>
      </c>
      <c r="C7" s="98" t="s">
        <v>21</v>
      </c>
      <c r="D7" s="101" t="s">
        <v>1609</v>
      </c>
      <c r="E7" s="98" t="str">
        <f>_xlfn.DISPIMG("ID_4E291F98FFE041D6A8BC7AD76EAC467E",1)</f>
        <v>=DISPIMG("ID_4E291F98FFE041D6A8BC7AD76EAC467E",1)</v>
      </c>
      <c r="F7" s="98"/>
      <c r="G7" s="98"/>
      <c r="H7" s="98"/>
      <c r="I7" s="98"/>
      <c r="J7" s="98"/>
      <c r="K7" s="98"/>
      <c r="L7" s="98"/>
      <c r="M7" s="98">
        <v>120</v>
      </c>
      <c r="N7" s="99"/>
      <c r="O7" s="99"/>
      <c r="P7" s="51">
        <f t="shared" si="0"/>
        <v>120</v>
      </c>
      <c r="Q7" s="98" t="s">
        <v>1607</v>
      </c>
      <c r="R7" s="100"/>
    </row>
    <row r="8" s="1" customFormat="1" ht="42.75" customHeight="1" spans="1:18">
      <c r="A8" s="45">
        <f t="shared" si="1"/>
        <v>3</v>
      </c>
      <c r="B8" s="97" t="s">
        <v>1610</v>
      </c>
      <c r="C8" s="98" t="s">
        <v>762</v>
      </c>
      <c r="D8" s="101" t="s">
        <v>1611</v>
      </c>
      <c r="E8" s="98" t="str">
        <f>_xlfn.DISPIMG("ID_0314E206DB5B4D50944242BE0F60DAD4",1)</f>
        <v>=DISPIMG("ID_0314E206DB5B4D50944242BE0F60DAD4",1)</v>
      </c>
      <c r="F8" s="98"/>
      <c r="G8" s="98"/>
      <c r="H8" s="98"/>
      <c r="I8" s="98"/>
      <c r="J8" s="98"/>
      <c r="K8" s="98"/>
      <c r="L8" s="98"/>
      <c r="M8" s="98">
        <v>3</v>
      </c>
      <c r="N8" s="99"/>
      <c r="O8" s="99"/>
      <c r="P8" s="51">
        <f t="shared" si="0"/>
        <v>3</v>
      </c>
      <c r="Q8" s="98" t="s">
        <v>1607</v>
      </c>
      <c r="R8" s="100"/>
    </row>
    <row r="9" s="1" customFormat="1" ht="42.75" customHeight="1" spans="1:18">
      <c r="A9" s="45">
        <f t="shared" si="1"/>
        <v>4</v>
      </c>
      <c r="B9" s="97" t="s">
        <v>1612</v>
      </c>
      <c r="C9" s="98" t="s">
        <v>172</v>
      </c>
      <c r="D9" s="98" t="s">
        <v>1613</v>
      </c>
      <c r="E9" s="98" t="str">
        <f>_xlfn.DISPIMG("ID_7266777D64394C64AF928C98B43D285F",1)</f>
        <v>=DISPIMG("ID_7266777D64394C64AF928C98B43D285F",1)</v>
      </c>
      <c r="F9" s="98"/>
      <c r="G9" s="98"/>
      <c r="H9" s="98"/>
      <c r="I9" s="98"/>
      <c r="J9" s="98"/>
      <c r="K9" s="98"/>
      <c r="L9" s="98"/>
      <c r="M9" s="98">
        <v>1</v>
      </c>
      <c r="N9" s="99"/>
      <c r="O9" s="99"/>
      <c r="P9" s="51">
        <f t="shared" si="0"/>
        <v>1</v>
      </c>
      <c r="Q9" s="98" t="s">
        <v>1607</v>
      </c>
      <c r="R9" s="100"/>
    </row>
    <row r="10" s="1" customFormat="1" ht="42.75" customHeight="1" spans="1:18">
      <c r="A10" s="45">
        <f t="shared" si="1"/>
        <v>5</v>
      </c>
      <c r="B10" s="97" t="s">
        <v>1614</v>
      </c>
      <c r="C10" s="98" t="s">
        <v>1615</v>
      </c>
      <c r="D10" s="101" t="s">
        <v>1616</v>
      </c>
      <c r="E10" s="98" t="str">
        <f>_xlfn.DISPIMG("ID_6846946BD47948EDA1D3514B0E88FE0A",1)</f>
        <v>=DISPIMG("ID_6846946BD47948EDA1D3514B0E88FE0A",1)</v>
      </c>
      <c r="F10" s="98"/>
      <c r="G10" s="98"/>
      <c r="H10" s="98"/>
      <c r="I10" s="98"/>
      <c r="J10" s="98"/>
      <c r="K10" s="98"/>
      <c r="L10" s="98"/>
      <c r="M10" s="98">
        <v>2</v>
      </c>
      <c r="N10" s="99"/>
      <c r="O10" s="99"/>
      <c r="P10" s="51">
        <f t="shared" si="0"/>
        <v>2</v>
      </c>
      <c r="Q10" s="98" t="s">
        <v>1607</v>
      </c>
      <c r="R10" s="99"/>
    </row>
    <row r="11" s="1" customFormat="1" ht="42.75" customHeight="1" spans="1:18">
      <c r="A11" s="45">
        <f t="shared" si="1"/>
        <v>6</v>
      </c>
      <c r="B11" s="99" t="s">
        <v>1617</v>
      </c>
      <c r="C11" s="102" t="s">
        <v>172</v>
      </c>
      <c r="D11" s="103" t="s">
        <v>1618</v>
      </c>
      <c r="E11" s="98" t="str">
        <f>_xlfn.DISPIMG("ID_5BAAF2CD8FD24F77AA612BBE9C6389DD",1)</f>
        <v>=DISPIMG("ID_5BAAF2CD8FD24F77AA612BBE9C6389DD",1)</v>
      </c>
      <c r="F11" s="98"/>
      <c r="G11" s="98"/>
      <c r="H11" s="98"/>
      <c r="I11" s="98"/>
      <c r="J11" s="98"/>
      <c r="K11" s="98"/>
      <c r="L11" s="98"/>
      <c r="M11" s="98">
        <v>4</v>
      </c>
      <c r="N11" s="99"/>
      <c r="O11" s="99"/>
      <c r="P11" s="51">
        <f t="shared" si="0"/>
        <v>4</v>
      </c>
      <c r="Q11" s="98" t="s">
        <v>1619</v>
      </c>
      <c r="R11" s="104"/>
    </row>
    <row r="12" s="1" customFormat="1" ht="42.75" customHeight="1" spans="1:18">
      <c r="A12" s="45">
        <f t="shared" si="1"/>
        <v>7</v>
      </c>
      <c r="B12" s="99" t="s">
        <v>1620</v>
      </c>
      <c r="C12" s="102" t="s">
        <v>172</v>
      </c>
      <c r="D12" s="105" t="s">
        <v>1621</v>
      </c>
      <c r="E12" s="98" t="str">
        <f>_xlfn.DISPIMG("ID_7325578C38F0456896636D7657FF61C4",1)</f>
        <v>=DISPIMG("ID_7325578C38F0456896636D7657FF61C4",1)</v>
      </c>
      <c r="F12" s="98"/>
      <c r="G12" s="98"/>
      <c r="H12" s="98"/>
      <c r="I12" s="98"/>
      <c r="J12" s="98"/>
      <c r="K12" s="98"/>
      <c r="L12" s="98"/>
      <c r="M12" s="98">
        <v>2</v>
      </c>
      <c r="N12" s="99"/>
      <c r="O12" s="99"/>
      <c r="P12" s="51">
        <f t="shared" si="0"/>
        <v>2</v>
      </c>
      <c r="Q12" s="98" t="s">
        <v>1619</v>
      </c>
      <c r="R12" s="104"/>
    </row>
    <row r="13" s="1" customFormat="1" ht="42.75" customHeight="1" spans="1:18">
      <c r="A13" s="45">
        <f t="shared" si="1"/>
        <v>8</v>
      </c>
      <c r="B13" s="106" t="s">
        <v>1622</v>
      </c>
      <c r="C13" s="102" t="s">
        <v>172</v>
      </c>
      <c r="D13" s="105" t="s">
        <v>1623</v>
      </c>
      <c r="E13" s="98" t="str">
        <f>_xlfn.DISPIMG("ID_57A9CD2BBFA044CD99396A13FFB05EF2",1)</f>
        <v>=DISPIMG("ID_57A9CD2BBFA044CD99396A13FFB05EF2",1)</v>
      </c>
      <c r="F13" s="98"/>
      <c r="G13" s="98"/>
      <c r="H13" s="98"/>
      <c r="I13" s="98"/>
      <c r="J13" s="98"/>
      <c r="K13" s="98"/>
      <c r="L13" s="98"/>
      <c r="M13" s="98">
        <v>1</v>
      </c>
      <c r="N13" s="99"/>
      <c r="O13" s="99"/>
      <c r="P13" s="51">
        <f t="shared" si="0"/>
        <v>1</v>
      </c>
      <c r="Q13" s="98" t="s">
        <v>1619</v>
      </c>
      <c r="R13" s="104"/>
    </row>
    <row r="14" s="1" customFormat="1" ht="42.75" customHeight="1" spans="1:18">
      <c r="A14" s="45">
        <f t="shared" si="1"/>
        <v>9</v>
      </c>
      <c r="B14" s="99" t="s">
        <v>1624</v>
      </c>
      <c r="C14" s="102" t="s">
        <v>172</v>
      </c>
      <c r="D14" s="105" t="s">
        <v>1625</v>
      </c>
      <c r="E14" s="98" t="str">
        <f>_xlfn.DISPIMG("ID_1C1557BD55E34CF49BE0F784D1B2E2ED",1)</f>
        <v>=DISPIMG("ID_1C1557BD55E34CF49BE0F784D1B2E2ED",1)</v>
      </c>
      <c r="F14" s="98"/>
      <c r="G14" s="98"/>
      <c r="H14" s="98"/>
      <c r="I14" s="98"/>
      <c r="J14" s="98"/>
      <c r="K14" s="98"/>
      <c r="L14" s="98"/>
      <c r="M14" s="98">
        <v>1</v>
      </c>
      <c r="N14" s="99"/>
      <c r="O14" s="99"/>
      <c r="P14" s="51">
        <f t="shared" si="0"/>
        <v>1</v>
      </c>
      <c r="Q14" s="98" t="s">
        <v>1619</v>
      </c>
      <c r="R14" s="104"/>
    </row>
    <row r="15" s="1" customFormat="1" ht="42.75" customHeight="1" spans="1:18">
      <c r="A15" s="45">
        <f t="shared" si="1"/>
        <v>10</v>
      </c>
      <c r="B15" s="99" t="s">
        <v>1626</v>
      </c>
      <c r="C15" s="102" t="s">
        <v>172</v>
      </c>
      <c r="D15" s="105" t="s">
        <v>1627</v>
      </c>
      <c r="E15" s="98" t="str">
        <f>_xlfn.DISPIMG("ID_916D63B206B64BA4A01254C075804EB5",1)</f>
        <v>=DISPIMG("ID_916D63B206B64BA4A01254C075804EB5",1)</v>
      </c>
      <c r="F15" s="98"/>
      <c r="G15" s="98"/>
      <c r="H15" s="98"/>
      <c r="I15" s="98"/>
      <c r="J15" s="98"/>
      <c r="K15" s="98"/>
      <c r="L15" s="98"/>
      <c r="M15" s="98">
        <v>1</v>
      </c>
      <c r="N15" s="99"/>
      <c r="O15" s="99"/>
      <c r="P15" s="51">
        <f t="shared" si="0"/>
        <v>1</v>
      </c>
      <c r="Q15" s="98" t="s">
        <v>1619</v>
      </c>
      <c r="R15" s="104"/>
    </row>
    <row r="16" s="1" customFormat="1" ht="42.75" customHeight="1" spans="1:18">
      <c r="A16" s="45">
        <f t="shared" si="1"/>
        <v>11</v>
      </c>
      <c r="B16" s="99" t="s">
        <v>1628</v>
      </c>
      <c r="C16" s="102" t="s">
        <v>172</v>
      </c>
      <c r="D16" s="105" t="s">
        <v>1629</v>
      </c>
      <c r="E16" s="98" t="str">
        <f>_xlfn.DISPIMG("ID_6C90365551B84B0DB7E67B284C4E5FAF",1)</f>
        <v>=DISPIMG("ID_6C90365551B84B0DB7E67B284C4E5FAF",1)</v>
      </c>
      <c r="F16" s="98"/>
      <c r="G16" s="98"/>
      <c r="H16" s="98"/>
      <c r="I16" s="98"/>
      <c r="J16" s="98"/>
      <c r="K16" s="98"/>
      <c r="L16" s="98"/>
      <c r="M16" s="98">
        <v>1</v>
      </c>
      <c r="N16" s="99"/>
      <c r="O16" s="99"/>
      <c r="P16" s="51">
        <f t="shared" si="0"/>
        <v>1</v>
      </c>
      <c r="Q16" s="98" t="s">
        <v>1619</v>
      </c>
      <c r="R16" s="104"/>
    </row>
    <row r="17" s="1" customFormat="1" ht="42.75" customHeight="1" spans="1:21">
      <c r="A17" s="45">
        <f t="shared" si="1"/>
        <v>12</v>
      </c>
      <c r="B17" s="99" t="s">
        <v>1630</v>
      </c>
      <c r="C17" s="102" t="s">
        <v>172</v>
      </c>
      <c r="D17" s="105" t="s">
        <v>1631</v>
      </c>
      <c r="E17" s="98" t="str">
        <f>_xlfn.DISPIMG("ID_183C15678C9C45B2B0CBB97C102075CD",1)</f>
        <v>=DISPIMG("ID_183C15678C9C45B2B0CBB97C102075CD",1)</v>
      </c>
      <c r="F17" s="98"/>
      <c r="G17" s="98"/>
      <c r="H17" s="98"/>
      <c r="I17" s="98"/>
      <c r="J17" s="98"/>
      <c r="K17" s="98"/>
      <c r="L17" s="98"/>
      <c r="M17" s="98">
        <v>1</v>
      </c>
      <c r="N17" s="99"/>
      <c r="O17" s="99"/>
      <c r="P17" s="51">
        <f t="shared" si="0"/>
        <v>1</v>
      </c>
      <c r="Q17" s="98" t="s">
        <v>1619</v>
      </c>
      <c r="R17" s="104"/>
    </row>
    <row r="18" s="1" customFormat="1" ht="42.75" customHeight="1" spans="1:21">
      <c r="A18" s="45">
        <f t="shared" si="1"/>
        <v>13</v>
      </c>
      <c r="B18" s="99" t="s">
        <v>1632</v>
      </c>
      <c r="C18" s="102" t="s">
        <v>172</v>
      </c>
      <c r="D18" s="105" t="s">
        <v>1633</v>
      </c>
      <c r="E18" s="98" t="str">
        <f>_xlfn.DISPIMG("ID_4D536AD16ADE426D8716F268A546FFF0",1)</f>
        <v>=DISPIMG("ID_4D536AD16ADE426D8716F268A546FFF0",1)</v>
      </c>
      <c r="F18" s="98"/>
      <c r="G18" s="98"/>
      <c r="H18" s="98"/>
      <c r="I18" s="98"/>
      <c r="J18" s="98"/>
      <c r="K18" s="98"/>
      <c r="L18" s="98"/>
      <c r="M18" s="98">
        <v>1</v>
      </c>
      <c r="N18" s="99"/>
      <c r="O18" s="99"/>
      <c r="P18" s="51">
        <f t="shared" si="0"/>
        <v>1</v>
      </c>
      <c r="Q18" s="98" t="s">
        <v>1619</v>
      </c>
      <c r="R18" s="104"/>
    </row>
    <row r="19" s="1" customFormat="1" ht="42.75" customHeight="1" spans="1:21">
      <c r="A19" s="45">
        <f t="shared" si="1"/>
        <v>14</v>
      </c>
      <c r="B19" s="99" t="s">
        <v>1634</v>
      </c>
      <c r="C19" s="98" t="s">
        <v>172</v>
      </c>
      <c r="D19" s="105" t="s">
        <v>1635</v>
      </c>
      <c r="E19" s="98" t="str">
        <f>_xlfn.DISPIMG("ID_93E9B542FA734D7288031C7B65691793",1)</f>
        <v>=DISPIMG("ID_93E9B542FA734D7288031C7B65691793",1)</v>
      </c>
      <c r="F19" s="98"/>
      <c r="G19" s="98"/>
      <c r="H19" s="98"/>
      <c r="I19" s="98"/>
      <c r="J19" s="98"/>
      <c r="K19" s="98"/>
      <c r="L19" s="98"/>
      <c r="M19" s="98">
        <v>1</v>
      </c>
      <c r="N19" s="99"/>
      <c r="O19" s="99"/>
      <c r="P19" s="51">
        <f t="shared" si="0"/>
        <v>1</v>
      </c>
      <c r="Q19" s="98" t="s">
        <v>1619</v>
      </c>
      <c r="R19" s="104"/>
    </row>
    <row r="20" s="1" customFormat="1" ht="75.75" spans="1:21">
      <c r="A20" s="45">
        <f t="shared" si="1"/>
        <v>15</v>
      </c>
      <c r="B20" s="57" t="s">
        <v>1636</v>
      </c>
      <c r="C20" s="101" t="s">
        <v>21</v>
      </c>
      <c r="D20" s="57" t="s">
        <v>1637</v>
      </c>
      <c r="E20" s="99" t="str">
        <f>_xlfn.DISPIMG("ID_30C344EBD0014D55A27D46041A557400",1)</f>
        <v>=DISPIMG("ID_30C344EBD0014D55A27D46041A557400",1)</v>
      </c>
      <c r="F20" s="99"/>
      <c r="G20" s="107"/>
      <c r="H20" s="107"/>
      <c r="I20" s="99"/>
      <c r="J20" s="99"/>
      <c r="K20" s="99"/>
      <c r="L20" s="99"/>
      <c r="M20" s="57">
        <v>1</v>
      </c>
      <c r="N20" s="99"/>
      <c r="O20" s="99"/>
      <c r="P20" s="51">
        <f t="shared" si="0"/>
        <v>1</v>
      </c>
      <c r="Q20" s="98" t="s">
        <v>1638</v>
      </c>
      <c r="R20" s="108"/>
    </row>
    <row r="21" s="1" customFormat="1" ht="53.25" customHeight="1" spans="1:21">
      <c r="A21" s="45">
        <f t="shared" si="1"/>
        <v>16</v>
      </c>
      <c r="B21" s="57" t="s">
        <v>1639</v>
      </c>
      <c r="C21" s="101" t="s">
        <v>21</v>
      </c>
      <c r="D21" s="57" t="s">
        <v>1640</v>
      </c>
      <c r="E21" s="99" t="str">
        <f>_xlfn.DISPIMG("ID_D95EDBEECE774BB2832E17997D223DA2",1)</f>
        <v>=DISPIMG("ID_D95EDBEECE774BB2832E17997D223DA2",1)</v>
      </c>
      <c r="F21" s="99"/>
      <c r="G21" s="107"/>
      <c r="H21" s="107"/>
      <c r="I21" s="109"/>
      <c r="J21" s="99"/>
      <c r="K21" s="99"/>
      <c r="L21" s="99"/>
      <c r="M21" s="57">
        <v>1</v>
      </c>
      <c r="N21" s="99"/>
      <c r="O21" s="99"/>
      <c r="P21" s="51">
        <f t="shared" si="0"/>
        <v>1</v>
      </c>
      <c r="Q21" s="98" t="s">
        <v>1638</v>
      </c>
      <c r="R21" s="110"/>
    </row>
    <row r="22" s="1" customFormat="1" ht="40.75" customHeight="1" spans="1:21">
      <c r="A22" s="45">
        <f t="shared" si="1"/>
        <v>17</v>
      </c>
      <c r="B22" s="57" t="s">
        <v>1641</v>
      </c>
      <c r="C22" s="98" t="s">
        <v>21</v>
      </c>
      <c r="D22" s="57" t="s">
        <v>1642</v>
      </c>
      <c r="E22" s="99" t="str">
        <f>_xlfn.DISPIMG("ID_8B5F80C431A04D36891EE9010379253A",1)</f>
        <v>=DISPIMG("ID_8B5F80C431A04D36891EE9010379253A",1)</v>
      </c>
      <c r="F22" s="99"/>
      <c r="G22" s="107"/>
      <c r="H22" s="107"/>
      <c r="I22" s="99"/>
      <c r="J22" s="99"/>
      <c r="K22" s="99"/>
      <c r="L22" s="99"/>
      <c r="M22" s="57">
        <v>2</v>
      </c>
      <c r="N22" s="99"/>
      <c r="O22" s="99"/>
      <c r="P22" s="51">
        <f t="shared" si="0"/>
        <v>2</v>
      </c>
      <c r="Q22" s="98" t="s">
        <v>1638</v>
      </c>
      <c r="R22" s="110"/>
    </row>
    <row r="23" s="1" customFormat="1" ht="68.45" spans="1:21">
      <c r="A23" s="45">
        <f t="shared" si="1"/>
        <v>18</v>
      </c>
      <c r="B23" s="57" t="s">
        <v>1643</v>
      </c>
      <c r="C23" s="98" t="s">
        <v>21</v>
      </c>
      <c r="D23" s="57" t="s">
        <v>1644</v>
      </c>
      <c r="E23" s="99" t="str">
        <f>_xlfn.DISPIMG("ID_6B186E8F33DC43B392594024A34BD5DB",1)</f>
        <v>=DISPIMG("ID_6B186E8F33DC43B392594024A34BD5DB",1)</v>
      </c>
      <c r="F23" s="99"/>
      <c r="G23" s="107"/>
      <c r="H23" s="107"/>
      <c r="I23" s="99"/>
      <c r="J23" s="99"/>
      <c r="K23" s="99"/>
      <c r="L23" s="99"/>
      <c r="M23" s="57">
        <v>2</v>
      </c>
      <c r="N23" s="99"/>
      <c r="O23" s="99"/>
      <c r="P23" s="51">
        <f t="shared" si="0"/>
        <v>2</v>
      </c>
      <c r="Q23" s="98" t="s">
        <v>1638</v>
      </c>
      <c r="R23" s="110"/>
    </row>
    <row r="24" s="1" customFormat="1" ht="77.9" spans="1:21">
      <c r="A24" s="45">
        <f t="shared" si="1"/>
        <v>19</v>
      </c>
      <c r="B24" s="57" t="s">
        <v>1645</v>
      </c>
      <c r="C24" s="101" t="s">
        <v>21</v>
      </c>
      <c r="D24" s="57" t="s">
        <v>1646</v>
      </c>
      <c r="E24" s="99" t="str">
        <f>_xlfn.DISPIMG("ID_89EA710199DC44139CCFB23DD8F52CFB",1)</f>
        <v>=DISPIMG("ID_89EA710199DC44139CCFB23DD8F52CFB",1)</v>
      </c>
      <c r="F24" s="99"/>
      <c r="G24" s="107"/>
      <c r="H24" s="107"/>
      <c r="I24" s="99"/>
      <c r="J24" s="99"/>
      <c r="K24" s="99"/>
      <c r="L24" s="99"/>
      <c r="M24" s="57">
        <v>1</v>
      </c>
      <c r="N24" s="99"/>
      <c r="O24" s="99"/>
      <c r="P24" s="51">
        <f t="shared" si="0"/>
        <v>1</v>
      </c>
      <c r="Q24" s="98" t="s">
        <v>1638</v>
      </c>
      <c r="R24" s="110"/>
      <c r="S24" s="91"/>
      <c r="T24" s="91"/>
      <c r="U24" s="91"/>
    </row>
    <row r="25" s="1" customFormat="1" ht="72.75" spans="1:21">
      <c r="A25" s="45">
        <f t="shared" si="1"/>
        <v>20</v>
      </c>
      <c r="B25" s="57" t="s">
        <v>1647</v>
      </c>
      <c r="C25" s="98" t="s">
        <v>21</v>
      </c>
      <c r="D25" s="57" t="s">
        <v>1648</v>
      </c>
      <c r="E25" s="99" t="str">
        <f>_xlfn.DISPIMG("ID_78A2C9B0BFD44A7EACD1ABCD98B738FB",1)</f>
        <v>=DISPIMG("ID_78A2C9B0BFD44A7EACD1ABCD98B738FB",1)</v>
      </c>
      <c r="F25" s="99"/>
      <c r="G25" s="107"/>
      <c r="H25" s="107"/>
      <c r="I25" s="99"/>
      <c r="J25" s="99"/>
      <c r="K25" s="99"/>
      <c r="L25" s="99"/>
      <c r="M25" s="57">
        <v>2</v>
      </c>
      <c r="N25" s="99"/>
      <c r="O25" s="99"/>
      <c r="P25" s="51">
        <f t="shared" si="0"/>
        <v>2</v>
      </c>
      <c r="Q25" s="98" t="s">
        <v>1638</v>
      </c>
      <c r="R25" s="110"/>
      <c r="S25" s="91"/>
      <c r="T25" s="91"/>
      <c r="U25" s="91"/>
    </row>
    <row r="26" s="1" customFormat="1" ht="55.8" spans="1:21">
      <c r="A26" s="45">
        <f t="shared" si="1"/>
        <v>21</v>
      </c>
      <c r="B26" s="57" t="s">
        <v>1649</v>
      </c>
      <c r="C26" s="101" t="s">
        <v>398</v>
      </c>
      <c r="D26" s="57" t="s">
        <v>1650</v>
      </c>
      <c r="E26" s="99" t="str">
        <f>_xlfn.DISPIMG("ID_716B7A8F7FE348F287BEEC5F5479AFE0",1)</f>
        <v>=DISPIMG("ID_716B7A8F7FE348F287BEEC5F5479AFE0",1)</v>
      </c>
      <c r="F26" s="99"/>
      <c r="G26" s="107"/>
      <c r="H26" s="107"/>
      <c r="I26" s="99"/>
      <c r="J26" s="99"/>
      <c r="K26" s="99"/>
      <c r="L26" s="99"/>
      <c r="M26" s="57">
        <v>1</v>
      </c>
      <c r="N26" s="99"/>
      <c r="O26" s="99"/>
      <c r="P26" s="51">
        <f t="shared" si="0"/>
        <v>1</v>
      </c>
      <c r="Q26" s="98" t="s">
        <v>1638</v>
      </c>
      <c r="R26" s="110"/>
      <c r="S26" s="91"/>
      <c r="T26" s="91"/>
      <c r="U26" s="91"/>
    </row>
    <row r="27" s="1" customFormat="1" ht="36" customHeight="1" spans="1:21">
      <c r="A27" s="45">
        <f t="shared" si="1"/>
        <v>22</v>
      </c>
      <c r="B27" s="57" t="s">
        <v>1651</v>
      </c>
      <c r="C27" s="98" t="s">
        <v>900</v>
      </c>
      <c r="D27" s="57" t="s">
        <v>1652</v>
      </c>
      <c r="E27" s="99" t="str">
        <f>_xlfn.DISPIMG("ID_B8EB2D6CB2CE498DABC32758803CC7E4",1)</f>
        <v>=DISPIMG("ID_B8EB2D6CB2CE498DABC32758803CC7E4",1)</v>
      </c>
      <c r="F27" s="99"/>
      <c r="G27" s="107"/>
      <c r="H27" s="107"/>
      <c r="I27" s="99"/>
      <c r="J27" s="99"/>
      <c r="K27" s="99"/>
      <c r="L27" s="99"/>
      <c r="M27" s="57">
        <v>50</v>
      </c>
      <c r="N27" s="99"/>
      <c r="O27" s="99"/>
      <c r="P27" s="51">
        <f t="shared" si="0"/>
        <v>50</v>
      </c>
      <c r="Q27" s="98" t="s">
        <v>1638</v>
      </c>
      <c r="R27" s="110" t="s">
        <v>1653</v>
      </c>
    </row>
    <row r="28" s="1" customFormat="1" ht="48" customHeight="1" spans="1:21">
      <c r="A28" s="45">
        <f t="shared" si="1"/>
        <v>23</v>
      </c>
      <c r="B28" s="57" t="s">
        <v>1654</v>
      </c>
      <c r="C28" s="98" t="s">
        <v>900</v>
      </c>
      <c r="D28" s="57" t="s">
        <v>1655</v>
      </c>
      <c r="E28" s="99" t="str">
        <f>_xlfn.DISPIMG("ID_52C1C812722940518F1B7E672A872F8A",1)</f>
        <v>=DISPIMG("ID_52C1C812722940518F1B7E672A872F8A",1)</v>
      </c>
      <c r="F28" s="99"/>
      <c r="G28" s="107"/>
      <c r="H28" s="107"/>
      <c r="I28" s="99"/>
      <c r="J28" s="99"/>
      <c r="K28" s="99"/>
      <c r="L28" s="99"/>
      <c r="M28" s="57">
        <v>50</v>
      </c>
      <c r="N28" s="99"/>
      <c r="O28" s="99"/>
      <c r="P28" s="51">
        <f t="shared" si="0"/>
        <v>50</v>
      </c>
      <c r="Q28" s="98" t="s">
        <v>1638</v>
      </c>
      <c r="R28" s="110"/>
    </row>
    <row r="29" s="1" customFormat="1" ht="57.25" customHeight="1" spans="1:21">
      <c r="A29" s="45">
        <f t="shared" si="1"/>
        <v>24</v>
      </c>
      <c r="B29" s="57" t="s">
        <v>1656</v>
      </c>
      <c r="C29" s="98" t="s">
        <v>900</v>
      </c>
      <c r="D29" s="57" t="s">
        <v>1657</v>
      </c>
      <c r="E29" s="99" t="str">
        <f>_xlfn.DISPIMG("ID_0CF0F36FD4574BD887E67287D297A08E",1)</f>
        <v>=DISPIMG("ID_0CF0F36FD4574BD887E67287D297A08E",1)</v>
      </c>
      <c r="F29" s="99"/>
      <c r="G29" s="107"/>
      <c r="H29" s="107"/>
      <c r="I29" s="99"/>
      <c r="J29" s="99"/>
      <c r="K29" s="99"/>
      <c r="L29" s="99"/>
      <c r="M29" s="57">
        <v>20</v>
      </c>
      <c r="N29" s="99"/>
      <c r="O29" s="99"/>
      <c r="P29" s="51">
        <f t="shared" si="0"/>
        <v>20</v>
      </c>
      <c r="Q29" s="98" t="s">
        <v>1638</v>
      </c>
      <c r="R29" s="110" t="s">
        <v>1653</v>
      </c>
    </row>
    <row r="30" s="1" customFormat="1" ht="38.25" spans="1:21">
      <c r="A30" s="45">
        <f t="shared" si="1"/>
        <v>25</v>
      </c>
      <c r="B30" s="57" t="s">
        <v>1658</v>
      </c>
      <c r="C30" s="98" t="s">
        <v>21</v>
      </c>
      <c r="D30" s="57" t="s">
        <v>1659</v>
      </c>
      <c r="E30" s="99" t="str">
        <f>_xlfn.DISPIMG("ID_DA3AF08E37BC4E63AD4E772054317DFB",1)</f>
        <v>=DISPIMG("ID_DA3AF08E37BC4E63AD4E772054317DFB",1)</v>
      </c>
      <c r="F30" s="99"/>
      <c r="G30" s="107"/>
      <c r="H30" s="107"/>
      <c r="I30" s="99"/>
      <c r="J30" s="99"/>
      <c r="K30" s="99"/>
      <c r="L30" s="99"/>
      <c r="M30" s="57">
        <v>100</v>
      </c>
      <c r="N30" s="99"/>
      <c r="O30" s="99"/>
      <c r="P30" s="51">
        <f t="shared" si="0"/>
        <v>100</v>
      </c>
      <c r="Q30" s="98" t="s">
        <v>1638</v>
      </c>
      <c r="R30" s="110"/>
    </row>
    <row r="31" s="1" customFormat="1" ht="38.5" customHeight="1" spans="1:21">
      <c r="A31" s="45">
        <f t="shared" si="1"/>
        <v>26</v>
      </c>
      <c r="B31" s="57" t="s">
        <v>1660</v>
      </c>
      <c r="C31" s="101" t="s">
        <v>131</v>
      </c>
      <c r="D31" s="57" t="s">
        <v>1661</v>
      </c>
      <c r="E31" s="99" t="str">
        <f>_xlfn.DISPIMG("ID_768C807958A44E5F82A6483FE450285D",1)</f>
        <v>=DISPIMG("ID_768C807958A44E5F82A6483FE450285D",1)</v>
      </c>
      <c r="G31" s="107"/>
      <c r="H31" s="107"/>
      <c r="I31" s="99"/>
      <c r="J31" s="99"/>
      <c r="K31" s="99"/>
      <c r="L31" s="99"/>
      <c r="M31" s="57">
        <v>1</v>
      </c>
      <c r="N31" s="99"/>
      <c r="O31" s="99"/>
      <c r="P31" s="51">
        <f>SUM(E31:O31)</f>
        <v>1</v>
      </c>
      <c r="Q31" s="98" t="s">
        <v>1638</v>
      </c>
      <c r="R31" s="110"/>
    </row>
    <row r="32" s="1" customFormat="1" ht="23.25" customHeight="1" spans="1:21">
      <c r="A32" s="45">
        <f t="shared" si="1"/>
        <v>27</v>
      </c>
      <c r="B32" s="57" t="s">
        <v>1662</v>
      </c>
      <c r="C32" s="98" t="s">
        <v>378</v>
      </c>
      <c r="D32" s="57" t="s">
        <v>1663</v>
      </c>
      <c r="E32" s="99" t="str">
        <f>_xlfn.DISPIMG("ID_D97A63D5BD4E43A9BECC4B07E80544E0",1)</f>
        <v>=DISPIMG("ID_D97A63D5BD4E43A9BECC4B07E80544E0",1)</v>
      </c>
      <c r="F32" s="99"/>
      <c r="G32" s="107"/>
      <c r="H32" s="107"/>
      <c r="I32" s="99"/>
      <c r="J32" s="99"/>
      <c r="K32" s="99"/>
      <c r="L32" s="99"/>
      <c r="M32" s="57">
        <v>4</v>
      </c>
      <c r="N32" s="99"/>
      <c r="O32" s="99"/>
      <c r="P32" s="51">
        <f t="shared" ref="P32:P77" si="2">SUM(F32:O32)</f>
        <v>4</v>
      </c>
      <c r="Q32" s="98" t="s">
        <v>1638</v>
      </c>
      <c r="R32" s="110" t="s">
        <v>1653</v>
      </c>
    </row>
    <row r="33" s="1" customFormat="1" ht="30.75" customHeight="1" spans="1:18">
      <c r="A33" s="45">
        <f t="shared" si="1"/>
        <v>28</v>
      </c>
      <c r="B33" s="57" t="s">
        <v>1664</v>
      </c>
      <c r="C33" s="98" t="s">
        <v>21</v>
      </c>
      <c r="D33" s="57" t="s">
        <v>1665</v>
      </c>
      <c r="E33" s="99" t="str">
        <f>_xlfn.DISPIMG("ID_938CDC1D3FFE4BB3BE2B4ED1F4E0D8DC",1)</f>
        <v>=DISPIMG("ID_938CDC1D3FFE4BB3BE2B4ED1F4E0D8DC",1)</v>
      </c>
      <c r="F33" s="99"/>
      <c r="G33" s="107"/>
      <c r="H33" s="107"/>
      <c r="I33" s="99"/>
      <c r="J33" s="99"/>
      <c r="K33" s="99"/>
      <c r="L33" s="99"/>
      <c r="M33" s="57">
        <v>2</v>
      </c>
      <c r="N33" s="99"/>
      <c r="O33" s="99"/>
      <c r="P33" s="51">
        <f t="shared" si="2"/>
        <v>2</v>
      </c>
      <c r="Q33" s="98" t="s">
        <v>1638</v>
      </c>
      <c r="R33" s="110"/>
    </row>
    <row r="34" s="1" customFormat="1" ht="30.75" customHeight="1" spans="1:18">
      <c r="A34" s="45">
        <f t="shared" si="1"/>
        <v>29</v>
      </c>
      <c r="B34" s="57" t="s">
        <v>1666</v>
      </c>
      <c r="C34" s="98" t="s">
        <v>21</v>
      </c>
      <c r="D34" s="57" t="s">
        <v>1667</v>
      </c>
      <c r="E34" s="99" t="str">
        <f>_xlfn.DISPIMG("ID_963F29D0690146FC8C085D69DD4EDFBB",1)</f>
        <v>=DISPIMG("ID_963F29D0690146FC8C085D69DD4EDFBB",1)</v>
      </c>
      <c r="F34" s="99"/>
      <c r="G34" s="107"/>
      <c r="H34" s="107"/>
      <c r="I34" s="99"/>
      <c r="J34" s="99"/>
      <c r="K34" s="99"/>
      <c r="L34" s="99"/>
      <c r="M34" s="57">
        <v>2</v>
      </c>
      <c r="N34" s="99"/>
      <c r="O34" s="99"/>
      <c r="P34" s="51">
        <f t="shared" si="2"/>
        <v>2</v>
      </c>
      <c r="Q34" s="98" t="s">
        <v>1638</v>
      </c>
      <c r="R34" s="110" t="s">
        <v>1668</v>
      </c>
    </row>
    <row r="35" s="1" customFormat="1" ht="43.5" customHeight="1" spans="1:18">
      <c r="A35" s="45">
        <f t="shared" si="1"/>
        <v>30</v>
      </c>
      <c r="B35" s="57" t="s">
        <v>1669</v>
      </c>
      <c r="C35" s="98" t="s">
        <v>172</v>
      </c>
      <c r="D35" s="57" t="s">
        <v>1670</v>
      </c>
      <c r="E35" s="99" t="str">
        <f>_xlfn.DISPIMG("ID_C3ED997111EE4DC786E44C1AFB3C0D88",1)</f>
        <v>=DISPIMG("ID_C3ED997111EE4DC786E44C1AFB3C0D88",1)</v>
      </c>
      <c r="F35" s="99"/>
      <c r="G35" s="107"/>
      <c r="H35" s="107"/>
      <c r="I35" s="99"/>
      <c r="J35" s="99"/>
      <c r="K35" s="99"/>
      <c r="L35" s="99"/>
      <c r="M35" s="57">
        <v>1</v>
      </c>
      <c r="N35" s="99"/>
      <c r="O35" s="99"/>
      <c r="P35" s="51">
        <f t="shared" si="2"/>
        <v>1</v>
      </c>
      <c r="Q35" s="98" t="s">
        <v>1638</v>
      </c>
      <c r="R35" s="110" t="s">
        <v>1653</v>
      </c>
    </row>
    <row r="36" s="1" customFormat="1" ht="86.35" spans="1:18">
      <c r="A36" s="45">
        <f t="shared" si="1"/>
        <v>31</v>
      </c>
      <c r="B36" s="57" t="s">
        <v>1671</v>
      </c>
      <c r="C36" s="101" t="s">
        <v>21</v>
      </c>
      <c r="D36" s="57" t="s">
        <v>1672</v>
      </c>
      <c r="E36" s="99" t="str">
        <f>_xlfn.DISPIMG("ID_96DC537D1E5B42669B631D9F1B606671",1)</f>
        <v>=DISPIMG("ID_96DC537D1E5B42669B631D9F1B606671",1)</v>
      </c>
      <c r="F36" s="99"/>
      <c r="G36" s="107"/>
      <c r="H36" s="107"/>
      <c r="I36" s="99"/>
      <c r="J36" s="99"/>
      <c r="K36" s="99"/>
      <c r="L36" s="99"/>
      <c r="M36" s="57">
        <v>2</v>
      </c>
      <c r="N36" s="99"/>
      <c r="O36" s="99"/>
      <c r="P36" s="51">
        <f t="shared" si="2"/>
        <v>2</v>
      </c>
      <c r="Q36" s="98" t="s">
        <v>1638</v>
      </c>
      <c r="R36" s="110"/>
    </row>
    <row r="37" s="1" customFormat="1" ht="53.75" spans="1:18">
      <c r="A37" s="45">
        <f t="shared" si="1"/>
        <v>32</v>
      </c>
      <c r="B37" s="57" t="s">
        <v>1673</v>
      </c>
      <c r="C37" s="101" t="s">
        <v>21</v>
      </c>
      <c r="D37" s="57" t="s">
        <v>1674</v>
      </c>
      <c r="E37" s="99" t="str">
        <f>_xlfn.DISPIMG("ID_EEDBC110D2684F048E3819B1FBD3E150",1)</f>
        <v>=DISPIMG("ID_EEDBC110D2684F048E3819B1FBD3E150",1)</v>
      </c>
      <c r="F37" s="99"/>
      <c r="G37" s="107"/>
      <c r="H37" s="107"/>
      <c r="I37" s="99"/>
      <c r="J37" s="99"/>
      <c r="K37" s="99"/>
      <c r="L37" s="99"/>
      <c r="M37" s="57">
        <v>1</v>
      </c>
      <c r="N37" s="99"/>
      <c r="O37" s="99"/>
      <c r="P37" s="51">
        <f t="shared" si="2"/>
        <v>1</v>
      </c>
      <c r="Q37" s="98" t="s">
        <v>1638</v>
      </c>
      <c r="R37" s="110"/>
    </row>
    <row r="38" s="1" customFormat="1" ht="60" spans="1:18">
      <c r="A38" s="111">
        <f t="shared" si="1"/>
        <v>33</v>
      </c>
      <c r="B38" s="57" t="s">
        <v>1675</v>
      </c>
      <c r="C38" s="101" t="s">
        <v>28</v>
      </c>
      <c r="D38" s="57" t="s">
        <v>1676</v>
      </c>
      <c r="E38" s="112"/>
      <c r="F38" s="112"/>
      <c r="G38" s="101"/>
      <c r="H38" s="101"/>
      <c r="I38" s="112"/>
      <c r="J38" s="112"/>
      <c r="K38" s="112"/>
      <c r="L38" s="112"/>
      <c r="M38" s="57">
        <v>3</v>
      </c>
      <c r="N38" s="112"/>
      <c r="O38" s="112"/>
      <c r="P38" s="113">
        <f t="shared" si="2"/>
        <v>3</v>
      </c>
      <c r="Q38" s="101" t="s">
        <v>1638</v>
      </c>
      <c r="R38" s="110" t="s">
        <v>1677</v>
      </c>
    </row>
    <row r="39" s="1" customFormat="1" ht="48" spans="1:18">
      <c r="A39" s="111">
        <f t="shared" si="1"/>
        <v>34</v>
      </c>
      <c r="B39" s="57" t="s">
        <v>1678</v>
      </c>
      <c r="C39" s="101" t="s">
        <v>21</v>
      </c>
      <c r="D39" s="57" t="s">
        <v>1676</v>
      </c>
      <c r="E39" s="112"/>
      <c r="F39" s="112"/>
      <c r="G39" s="101"/>
      <c r="H39" s="101"/>
      <c r="I39" s="112"/>
      <c r="J39" s="112"/>
      <c r="K39" s="112"/>
      <c r="L39" s="112"/>
      <c r="M39" s="57">
        <v>3</v>
      </c>
      <c r="N39" s="112"/>
      <c r="O39" s="112"/>
      <c r="P39" s="113">
        <f t="shared" si="2"/>
        <v>3</v>
      </c>
      <c r="Q39" s="101" t="s">
        <v>1638</v>
      </c>
      <c r="R39" s="110" t="s">
        <v>1679</v>
      </c>
    </row>
    <row r="40" s="1" customFormat="1" ht="61.45" spans="1:18">
      <c r="A40" s="45">
        <f t="shared" si="1"/>
        <v>35</v>
      </c>
      <c r="B40" s="57" t="s">
        <v>1680</v>
      </c>
      <c r="C40" s="98" t="s">
        <v>930</v>
      </c>
      <c r="D40" s="57" t="s">
        <v>1681</v>
      </c>
      <c r="E40" s="99" t="str">
        <f>_xlfn.DISPIMG("ID_546328CFC95740F79AE71FB32F4AA356",1)</f>
        <v>=DISPIMG("ID_546328CFC95740F79AE71FB32F4AA356",1)</v>
      </c>
      <c r="F40" s="99"/>
      <c r="G40" s="107"/>
      <c r="H40" s="107"/>
      <c r="I40" s="99"/>
      <c r="J40" s="99"/>
      <c r="K40" s="99"/>
      <c r="L40" s="99"/>
      <c r="M40" s="57">
        <v>4</v>
      </c>
      <c r="N40" s="99"/>
      <c r="O40" s="99"/>
      <c r="P40" s="51">
        <f t="shared" si="2"/>
        <v>4</v>
      </c>
      <c r="Q40" s="98" t="s">
        <v>1638</v>
      </c>
      <c r="R40" s="108" t="s">
        <v>1682</v>
      </c>
    </row>
    <row r="41" s="1" customFormat="1" ht="84" customHeight="1" spans="1:18">
      <c r="A41" s="45">
        <f t="shared" si="1"/>
        <v>36</v>
      </c>
      <c r="B41" s="57" t="s">
        <v>1683</v>
      </c>
      <c r="C41" s="101" t="s">
        <v>172</v>
      </c>
      <c r="D41" s="57" t="s">
        <v>1684</v>
      </c>
      <c r="E41" s="99"/>
      <c r="F41" s="99"/>
      <c r="G41" s="107"/>
      <c r="H41" s="107"/>
      <c r="I41" s="99"/>
      <c r="J41" s="99"/>
      <c r="K41" s="99"/>
      <c r="L41" s="99"/>
      <c r="M41" s="57">
        <v>1</v>
      </c>
      <c r="N41" s="99"/>
      <c r="O41" s="99"/>
      <c r="P41" s="51">
        <f t="shared" si="2"/>
        <v>1</v>
      </c>
      <c r="Q41" s="98" t="s">
        <v>1638</v>
      </c>
      <c r="R41" s="108" t="s">
        <v>1653</v>
      </c>
    </row>
    <row r="42" s="1" customFormat="1" ht="36.5" customHeight="1" spans="1:18">
      <c r="A42" s="45">
        <f t="shared" si="1"/>
        <v>37</v>
      </c>
      <c r="B42" s="57" t="s">
        <v>1685</v>
      </c>
      <c r="C42" s="101" t="s">
        <v>21</v>
      </c>
      <c r="D42" s="57" t="s">
        <v>1686</v>
      </c>
      <c r="E42" s="99" t="str">
        <f>_xlfn.DISPIMG("ID_7B18BBA3B42D4259B1F2ED9FE1B19050",1)</f>
        <v>=DISPIMG("ID_7B18BBA3B42D4259B1F2ED9FE1B19050",1)</v>
      </c>
      <c r="F42" s="99"/>
      <c r="G42" s="107"/>
      <c r="H42" s="107"/>
      <c r="I42" s="99"/>
      <c r="J42" s="99"/>
      <c r="K42" s="99" t="s">
        <v>1687</v>
      </c>
      <c r="L42" s="99"/>
      <c r="M42" s="107">
        <v>1</v>
      </c>
      <c r="N42" s="99"/>
      <c r="O42" s="99"/>
      <c r="P42" s="51">
        <f t="shared" si="2"/>
        <v>1</v>
      </c>
      <c r="Q42" s="98" t="s">
        <v>1638</v>
      </c>
      <c r="R42" s="108" t="s">
        <v>1653</v>
      </c>
    </row>
    <row r="43" s="1" customFormat="1" ht="46.75" customHeight="1" spans="1:18">
      <c r="A43" s="45">
        <f t="shared" si="1"/>
        <v>38</v>
      </c>
      <c r="B43" s="57" t="s">
        <v>1688</v>
      </c>
      <c r="C43" s="101" t="s">
        <v>172</v>
      </c>
      <c r="D43" s="57" t="s">
        <v>1689</v>
      </c>
      <c r="E43" s="99" t="str">
        <f>_xlfn.DISPIMG("ID_519D7EB13F224CD09FA6DA32B327A348",1)</f>
        <v>=DISPIMG("ID_519D7EB13F224CD09FA6DA32B327A348",1)</v>
      </c>
      <c r="F43" s="99"/>
      <c r="G43" s="107"/>
      <c r="H43" s="107"/>
      <c r="I43" s="99"/>
      <c r="J43" s="99"/>
      <c r="K43" s="99"/>
      <c r="L43" s="99"/>
      <c r="M43" s="107">
        <v>1</v>
      </c>
      <c r="N43" s="99"/>
      <c r="O43" s="99"/>
      <c r="P43" s="51">
        <f t="shared" si="2"/>
        <v>1</v>
      </c>
      <c r="Q43" s="98" t="s">
        <v>1638</v>
      </c>
      <c r="R43" s="108" t="s">
        <v>1653</v>
      </c>
    </row>
    <row r="44" s="1" customFormat="1" ht="52.5" customHeight="1" spans="1:18">
      <c r="A44" s="45">
        <f t="shared" si="1"/>
        <v>39</v>
      </c>
      <c r="B44" s="57" t="s">
        <v>1690</v>
      </c>
      <c r="C44" s="101" t="s">
        <v>172</v>
      </c>
      <c r="D44" s="114" t="s">
        <v>1691</v>
      </c>
      <c r="E44" s="99" t="str">
        <f>_xlfn.DISPIMG("ID_BD0CF8979FC04FF1BB2B5E6E87872DC0",1)</f>
        <v>=DISPIMG("ID_BD0CF8979FC04FF1BB2B5E6E87872DC0",1)</v>
      </c>
      <c r="F44" s="99"/>
      <c r="G44" s="107"/>
      <c r="H44" s="107"/>
      <c r="I44" s="99"/>
      <c r="J44" s="99"/>
      <c r="K44" s="99"/>
      <c r="L44" s="99"/>
      <c r="M44" s="107">
        <v>2</v>
      </c>
      <c r="N44" s="99"/>
      <c r="O44" s="99"/>
      <c r="P44" s="51">
        <f t="shared" si="2"/>
        <v>2</v>
      </c>
      <c r="Q44" s="98" t="s">
        <v>1638</v>
      </c>
      <c r="R44" s="108" t="s">
        <v>1692</v>
      </c>
    </row>
    <row r="45" s="1" customFormat="1" ht="56.6" spans="1:18">
      <c r="A45" s="45">
        <f t="shared" si="1"/>
        <v>40</v>
      </c>
      <c r="B45" s="57" t="s">
        <v>1693</v>
      </c>
      <c r="C45" s="115" t="s">
        <v>398</v>
      </c>
      <c r="D45" s="50" t="s">
        <v>1694</v>
      </c>
      <c r="E45" s="116" t="str">
        <f>_xlfn.DISPIMG("ID_9457CBC5BEFF4F35BB95E4FA701E177C",1)</f>
        <v>=DISPIMG("ID_9457CBC5BEFF4F35BB95E4FA701E177C",1)</v>
      </c>
      <c r="F45" s="99"/>
      <c r="G45" s="107"/>
      <c r="H45" s="107"/>
      <c r="I45" s="99"/>
      <c r="J45" s="99"/>
      <c r="K45" s="99"/>
      <c r="L45" s="99"/>
      <c r="M45" s="107">
        <v>4</v>
      </c>
      <c r="N45" s="99"/>
      <c r="O45" s="99"/>
      <c r="P45" s="51">
        <f t="shared" si="2"/>
        <v>4</v>
      </c>
      <c r="Q45" s="98" t="s">
        <v>1638</v>
      </c>
      <c r="R45" s="104"/>
    </row>
    <row r="46" s="1" customFormat="1" ht="35" customHeight="1" spans="1:18">
      <c r="A46" s="45">
        <f t="shared" si="1"/>
        <v>41</v>
      </c>
      <c r="B46" s="57" t="s">
        <v>1695</v>
      </c>
      <c r="C46" s="115" t="s">
        <v>21</v>
      </c>
      <c r="D46" s="50" t="s">
        <v>1696</v>
      </c>
      <c r="E46" s="116" t="str">
        <f>_xlfn.DISPIMG("ID_4F5D32A08E0A4824930BB3CD353DCAC0",1)</f>
        <v>=DISPIMG("ID_4F5D32A08E0A4824930BB3CD353DCAC0",1)</v>
      </c>
      <c r="F46" s="99"/>
      <c r="G46" s="107"/>
      <c r="H46" s="107"/>
      <c r="I46" s="99"/>
      <c r="J46" s="99"/>
      <c r="K46" s="99"/>
      <c r="L46" s="99"/>
      <c r="M46" s="107">
        <v>6</v>
      </c>
      <c r="N46" s="99"/>
      <c r="O46" s="99"/>
      <c r="P46" s="51">
        <f t="shared" si="2"/>
        <v>6</v>
      </c>
      <c r="Q46" s="98" t="s">
        <v>1638</v>
      </c>
      <c r="R46" s="104"/>
    </row>
    <row r="47" s="1" customFormat="1" ht="63.75" spans="1:18">
      <c r="A47" s="45">
        <f t="shared" si="1"/>
        <v>42</v>
      </c>
      <c r="B47" s="57" t="s">
        <v>1697</v>
      </c>
      <c r="C47" s="101" t="s">
        <v>172</v>
      </c>
      <c r="D47" s="117" t="s">
        <v>1698</v>
      </c>
      <c r="E47" s="99" t="str">
        <f>_xlfn.DISPIMG("ID_8A03CE0438A64D999002E67B1E1428E0",1)</f>
        <v>=DISPIMG("ID_8A03CE0438A64D999002E67B1E1428E0",1)</v>
      </c>
      <c r="F47" s="99"/>
      <c r="G47" s="107"/>
      <c r="H47" s="107"/>
      <c r="I47" s="99"/>
      <c r="J47" s="99"/>
      <c r="K47" s="99"/>
      <c r="L47" s="99"/>
      <c r="M47" s="107">
        <v>1</v>
      </c>
      <c r="N47" s="99"/>
      <c r="O47" s="99"/>
      <c r="P47" s="51">
        <f t="shared" si="2"/>
        <v>1</v>
      </c>
      <c r="Q47" s="98" t="s">
        <v>1638</v>
      </c>
      <c r="R47" s="108" t="s">
        <v>1699</v>
      </c>
    </row>
    <row r="48" s="1" customFormat="1" ht="62.15" spans="1:18">
      <c r="A48" s="45">
        <f t="shared" si="1"/>
        <v>43</v>
      </c>
      <c r="B48" s="57" t="s">
        <v>1700</v>
      </c>
      <c r="C48" s="101" t="s">
        <v>21</v>
      </c>
      <c r="D48" s="118" t="s">
        <v>1701</v>
      </c>
      <c r="E48" s="99" t="str">
        <f>_xlfn.DISPIMG("ID_0917BE1EE820452FA6D1B9CDE01CD0FE",1)</f>
        <v>=DISPIMG("ID_0917BE1EE820452FA6D1B9CDE01CD0FE",1)</v>
      </c>
      <c r="F48" s="99"/>
      <c r="G48" s="107"/>
      <c r="H48" s="107"/>
      <c r="I48" s="99"/>
      <c r="J48" s="99"/>
      <c r="K48" s="99"/>
      <c r="L48" s="99"/>
      <c r="M48" s="107">
        <v>1</v>
      </c>
      <c r="N48" s="99"/>
      <c r="O48" s="99"/>
      <c r="P48" s="51">
        <f t="shared" si="2"/>
        <v>1</v>
      </c>
      <c r="Q48" s="98" t="s">
        <v>1638</v>
      </c>
      <c r="R48" s="104"/>
    </row>
    <row r="49" s="1" customFormat="1" ht="68.55" spans="1:18">
      <c r="A49" s="45">
        <f t="shared" si="1"/>
        <v>44</v>
      </c>
      <c r="B49" s="57" t="s">
        <v>1702</v>
      </c>
      <c r="C49" s="101" t="s">
        <v>21</v>
      </c>
      <c r="D49" s="118" t="s">
        <v>1703</v>
      </c>
      <c r="E49" s="99" t="str">
        <f>_xlfn.DISPIMG("ID_50A641AD470A47DCAB323137C377E62E",1)</f>
        <v>=DISPIMG("ID_50A641AD470A47DCAB323137C377E62E",1)</v>
      </c>
      <c r="F49" s="99"/>
      <c r="G49" s="107"/>
      <c r="H49" s="107"/>
      <c r="I49" s="99"/>
      <c r="J49" s="99"/>
      <c r="K49" s="99"/>
      <c r="L49" s="99"/>
      <c r="M49" s="107">
        <v>1</v>
      </c>
      <c r="N49" s="99"/>
      <c r="O49" s="99"/>
      <c r="P49" s="51">
        <f t="shared" si="2"/>
        <v>1</v>
      </c>
      <c r="Q49" s="98" t="s">
        <v>1638</v>
      </c>
      <c r="R49" s="104"/>
    </row>
    <row r="50" s="1" customFormat="1" ht="48" spans="1:18">
      <c r="A50" s="45">
        <f t="shared" si="1"/>
        <v>45</v>
      </c>
      <c r="B50" s="57" t="s">
        <v>1704</v>
      </c>
      <c r="C50" s="101" t="s">
        <v>21</v>
      </c>
      <c r="D50" s="118" t="s">
        <v>1705</v>
      </c>
      <c r="E50" s="99"/>
      <c r="F50" s="99"/>
      <c r="G50" s="107"/>
      <c r="H50" s="107"/>
      <c r="I50" s="99"/>
      <c r="J50" s="99"/>
      <c r="K50" s="99"/>
      <c r="L50" s="99"/>
      <c r="M50" s="107">
        <v>2</v>
      </c>
      <c r="N50" s="99"/>
      <c r="O50" s="99"/>
      <c r="P50" s="51">
        <f t="shared" si="2"/>
        <v>2</v>
      </c>
      <c r="Q50" s="98" t="s">
        <v>1638</v>
      </c>
      <c r="R50" s="104"/>
    </row>
    <row r="51" s="1" customFormat="1" ht="28.25" customHeight="1" spans="1:18">
      <c r="A51" s="45">
        <f t="shared" si="1"/>
        <v>46</v>
      </c>
      <c r="B51" s="57" t="s">
        <v>1706</v>
      </c>
      <c r="C51" s="101" t="s">
        <v>276</v>
      </c>
      <c r="D51" s="118" t="s">
        <v>1707</v>
      </c>
      <c r="E51" s="99"/>
      <c r="F51" s="99"/>
      <c r="G51" s="107"/>
      <c r="H51" s="107"/>
      <c r="I51" s="99"/>
      <c r="J51" s="99"/>
      <c r="K51" s="99"/>
      <c r="L51" s="99"/>
      <c r="M51" s="107">
        <v>1</v>
      </c>
      <c r="N51" s="99"/>
      <c r="O51" s="99"/>
      <c r="P51" s="51">
        <f t="shared" si="2"/>
        <v>1</v>
      </c>
      <c r="Q51" s="98" t="s">
        <v>1638</v>
      </c>
      <c r="R51" s="104"/>
    </row>
    <row r="52" s="1" customFormat="1" ht="38.25" customHeight="1" spans="1:18">
      <c r="A52" s="45">
        <f t="shared" si="1"/>
        <v>47</v>
      </c>
      <c r="B52" s="57" t="s">
        <v>1708</v>
      </c>
      <c r="C52" s="101" t="s">
        <v>172</v>
      </c>
      <c r="D52" s="119" t="s">
        <v>1709</v>
      </c>
      <c r="E52" s="99" t="str">
        <f>_xlfn.DISPIMG("ID_41F7B35E6AF64E8EA858F8ED99865038",1)</f>
        <v>=DISPIMG("ID_41F7B35E6AF64E8EA858F8ED99865038",1)</v>
      </c>
      <c r="F52" s="99"/>
      <c r="G52" s="107"/>
      <c r="H52" s="107"/>
      <c r="I52" s="99"/>
      <c r="J52" s="99"/>
      <c r="K52" s="99"/>
      <c r="L52" s="99"/>
      <c r="M52" s="107">
        <v>2</v>
      </c>
      <c r="N52" s="99"/>
      <c r="O52" s="99"/>
      <c r="P52" s="51">
        <f t="shared" si="2"/>
        <v>2</v>
      </c>
      <c r="Q52" s="98" t="s">
        <v>1638</v>
      </c>
      <c r="R52" s="108"/>
    </row>
    <row r="53" s="1" customFormat="1" ht="56.25" spans="1:18">
      <c r="A53" s="45">
        <f t="shared" si="1"/>
        <v>48</v>
      </c>
      <c r="B53" s="57" t="s">
        <v>1710</v>
      </c>
      <c r="C53" s="101" t="s">
        <v>131</v>
      </c>
      <c r="D53" s="119" t="s">
        <v>1711</v>
      </c>
      <c r="E53" s="99"/>
      <c r="F53" s="99"/>
      <c r="G53" s="107"/>
      <c r="H53" s="107"/>
      <c r="I53" s="99"/>
      <c r="J53" s="99"/>
      <c r="K53" s="99"/>
      <c r="L53" s="99"/>
      <c r="M53" s="107">
        <v>1</v>
      </c>
      <c r="N53" s="99"/>
      <c r="O53" s="99"/>
      <c r="P53" s="51">
        <f t="shared" si="2"/>
        <v>1</v>
      </c>
      <c r="Q53" s="98" t="s">
        <v>1638</v>
      </c>
      <c r="R53" s="120"/>
    </row>
    <row r="54" s="1" customFormat="1" ht="27.5" customHeight="1" spans="1:18">
      <c r="A54" s="45">
        <f t="shared" si="1"/>
        <v>49</v>
      </c>
      <c r="B54" s="107" t="s">
        <v>1712</v>
      </c>
      <c r="C54" s="101" t="s">
        <v>21</v>
      </c>
      <c r="D54" s="119" t="s">
        <v>1713</v>
      </c>
      <c r="E54" s="99"/>
      <c r="F54" s="99"/>
      <c r="G54" s="107"/>
      <c r="H54" s="107"/>
      <c r="I54" s="99"/>
      <c r="J54" s="99"/>
      <c r="K54" s="99"/>
      <c r="L54" s="99"/>
      <c r="M54" s="107">
        <v>80</v>
      </c>
      <c r="N54" s="99"/>
      <c r="O54" s="99"/>
      <c r="P54" s="51">
        <f t="shared" si="2"/>
        <v>80</v>
      </c>
      <c r="Q54" s="98" t="s">
        <v>1638</v>
      </c>
      <c r="R54" s="108"/>
    </row>
    <row r="55" s="1" customFormat="1" ht="38" customHeight="1" spans="1:18">
      <c r="A55" s="45">
        <f t="shared" si="1"/>
        <v>50</v>
      </c>
      <c r="B55" s="107" t="s">
        <v>1714</v>
      </c>
      <c r="C55" s="101" t="s">
        <v>21</v>
      </c>
      <c r="D55" s="57" t="s">
        <v>1715</v>
      </c>
      <c r="E55" s="99" t="str">
        <f>_xlfn.DISPIMG("ID_8CCB592D85A94A829D1BD6B18649B7B2",1)</f>
        <v>=DISPIMG("ID_8CCB592D85A94A829D1BD6B18649B7B2",1)</v>
      </c>
      <c r="F55" s="99"/>
      <c r="G55" s="107"/>
      <c r="H55" s="107"/>
      <c r="I55" s="99"/>
      <c r="J55" s="99"/>
      <c r="K55" s="99"/>
      <c r="L55" s="99"/>
      <c r="M55" s="107">
        <v>80</v>
      </c>
      <c r="N55" s="99"/>
      <c r="O55" s="99"/>
      <c r="P55" s="51">
        <f t="shared" si="2"/>
        <v>80</v>
      </c>
      <c r="Q55" s="98" t="s">
        <v>1638</v>
      </c>
      <c r="R55" s="108"/>
    </row>
    <row r="56" s="1" customFormat="1" ht="140.25" spans="1:18">
      <c r="A56" s="45">
        <f t="shared" si="1"/>
        <v>51</v>
      </c>
      <c r="B56" s="107" t="s">
        <v>1716</v>
      </c>
      <c r="C56" s="101" t="s">
        <v>21</v>
      </c>
      <c r="D56" s="57" t="s">
        <v>1717</v>
      </c>
      <c r="E56" s="99" t="str">
        <f>_xlfn.DISPIMG("ID_315EB83C4AF945B49D8A2C27B9B12BD6",1)</f>
        <v>=DISPIMG("ID_315EB83C4AF945B49D8A2C27B9B12BD6",1)</v>
      </c>
      <c r="F56" s="99"/>
      <c r="G56" s="107"/>
      <c r="H56" s="107"/>
      <c r="I56" s="99"/>
      <c r="J56" s="99"/>
      <c r="K56" s="99"/>
      <c r="L56" s="99"/>
      <c r="M56" s="107">
        <v>2</v>
      </c>
      <c r="N56" s="99"/>
      <c r="O56" s="99"/>
      <c r="P56" s="51">
        <f t="shared" si="2"/>
        <v>2</v>
      </c>
      <c r="Q56" s="98" t="s">
        <v>1638</v>
      </c>
      <c r="R56" s="108" t="s">
        <v>1668</v>
      </c>
    </row>
    <row r="57" s="1" customFormat="1" ht="39.5" customHeight="1" spans="1:18">
      <c r="A57" s="45">
        <f t="shared" si="1"/>
        <v>52</v>
      </c>
      <c r="B57" s="101" t="s">
        <v>1718</v>
      </c>
      <c r="C57" s="101" t="s">
        <v>21</v>
      </c>
      <c r="D57" s="57" t="s">
        <v>1719</v>
      </c>
      <c r="E57" s="99" t="str">
        <f>_xlfn.DISPIMG("ID_81A0848FCD8F4A0FAB43DB40345A0243",1)</f>
        <v>=DISPIMG("ID_81A0848FCD8F4A0FAB43DB40345A0243",1)</v>
      </c>
      <c r="F57" s="99"/>
      <c r="G57" s="107"/>
      <c r="H57" s="107"/>
      <c r="I57" s="99"/>
      <c r="J57" s="99"/>
      <c r="K57" s="99"/>
      <c r="L57" s="99"/>
      <c r="M57" s="107">
        <v>2</v>
      </c>
      <c r="N57" s="99"/>
      <c r="O57" s="99"/>
      <c r="P57" s="51">
        <f t="shared" si="2"/>
        <v>2</v>
      </c>
      <c r="Q57" s="98" t="s">
        <v>1638</v>
      </c>
      <c r="R57" s="108"/>
    </row>
    <row r="58" s="1" customFormat="1" ht="85.75" customHeight="1" spans="1:18">
      <c r="A58" s="45">
        <f t="shared" si="1"/>
        <v>53</v>
      </c>
      <c r="B58" s="107" t="s">
        <v>1720</v>
      </c>
      <c r="C58" s="101" t="s">
        <v>21</v>
      </c>
      <c r="D58" s="57" t="s">
        <v>1721</v>
      </c>
      <c r="E58" s="99" t="str">
        <f>_xlfn.DISPIMG("ID_AAF1192E1CC643C19259718944944137",1)</f>
        <v>=DISPIMG("ID_AAF1192E1CC643C19259718944944137",1)</v>
      </c>
      <c r="F58" s="99"/>
      <c r="G58" s="107"/>
      <c r="H58" s="107"/>
      <c r="I58" s="99"/>
      <c r="J58" s="99"/>
      <c r="K58" s="99"/>
      <c r="L58" s="99"/>
      <c r="M58" s="107">
        <v>1</v>
      </c>
      <c r="N58" s="99"/>
      <c r="O58" s="99"/>
      <c r="P58" s="51">
        <f t="shared" si="2"/>
        <v>1</v>
      </c>
      <c r="Q58" s="98" t="s">
        <v>1638</v>
      </c>
      <c r="R58" s="108"/>
    </row>
    <row r="59" s="1" customFormat="1" ht="107.55" spans="1:18">
      <c r="A59" s="45">
        <f t="shared" si="1"/>
        <v>54</v>
      </c>
      <c r="B59" s="101" t="s">
        <v>1722</v>
      </c>
      <c r="C59" s="101" t="s">
        <v>378</v>
      </c>
      <c r="D59" s="73" t="s">
        <v>1723</v>
      </c>
      <c r="E59" s="99" t="str">
        <f>_xlfn.DISPIMG("ID_E8DBAAE0F3B04D41B80D7B0D78A63F0E",1)</f>
        <v>=DISPIMG("ID_E8DBAAE0F3B04D41B80D7B0D78A63F0E",1)</v>
      </c>
      <c r="F59" s="99"/>
      <c r="G59" s="107"/>
      <c r="H59" s="107"/>
      <c r="I59" s="99"/>
      <c r="J59" s="99"/>
      <c r="K59" s="99"/>
      <c r="L59" s="99"/>
      <c r="M59" s="107">
        <v>50</v>
      </c>
      <c r="N59" s="99"/>
      <c r="O59" s="99"/>
      <c r="P59" s="51">
        <f t="shared" si="2"/>
        <v>50</v>
      </c>
      <c r="Q59" s="98" t="s">
        <v>1638</v>
      </c>
      <c r="R59" s="108" t="s">
        <v>1724</v>
      </c>
    </row>
    <row r="60" s="1" customFormat="1" ht="97" customHeight="1" spans="1:18">
      <c r="A60" s="45">
        <f t="shared" si="1"/>
        <v>55</v>
      </c>
      <c r="B60" s="101" t="s">
        <v>1725</v>
      </c>
      <c r="C60" s="101" t="s">
        <v>378</v>
      </c>
      <c r="D60" s="73" t="s">
        <v>1726</v>
      </c>
      <c r="E60" s="99" t="str">
        <f>_xlfn.DISPIMG("ID_4A68BEF046084CEC9493CBBA6F4BDCEF",1)</f>
        <v>=DISPIMG("ID_4A68BEF046084CEC9493CBBA6F4BDCEF",1)</v>
      </c>
      <c r="F60" s="99"/>
      <c r="G60" s="107"/>
      <c r="H60" s="107"/>
      <c r="I60" s="99"/>
      <c r="J60" s="99"/>
      <c r="K60" s="99"/>
      <c r="L60" s="99"/>
      <c r="M60" s="107">
        <v>50</v>
      </c>
      <c r="N60" s="99"/>
      <c r="O60" s="99"/>
      <c r="P60" s="51">
        <f t="shared" si="2"/>
        <v>50</v>
      </c>
      <c r="Q60" s="98" t="s">
        <v>1638</v>
      </c>
      <c r="R60" s="110" t="s">
        <v>1727</v>
      </c>
    </row>
    <row r="61" s="1" customFormat="1" ht="39.65" spans="1:18">
      <c r="A61" s="45">
        <f t="shared" si="1"/>
        <v>56</v>
      </c>
      <c r="B61" s="101" t="s">
        <v>1728</v>
      </c>
      <c r="C61" s="101" t="s">
        <v>21</v>
      </c>
      <c r="D61" s="73" t="s">
        <v>1729</v>
      </c>
      <c r="E61" s="99" t="str">
        <f>_xlfn.DISPIMG("ID_C075F6D75F3944B0B37C40BD253639BF",1)</f>
        <v>=DISPIMG("ID_C075F6D75F3944B0B37C40BD253639BF",1)</v>
      </c>
      <c r="F61" s="99"/>
      <c r="G61" s="107"/>
      <c r="H61" s="107"/>
      <c r="I61" s="99"/>
      <c r="J61" s="99"/>
      <c r="K61" s="99"/>
      <c r="L61" s="99"/>
      <c r="M61" s="107">
        <v>20</v>
      </c>
      <c r="N61" s="99"/>
      <c r="O61" s="99"/>
      <c r="P61" s="51">
        <f t="shared" si="2"/>
        <v>20</v>
      </c>
      <c r="Q61" s="98" t="s">
        <v>1638</v>
      </c>
      <c r="R61" s="110" t="s">
        <v>1730</v>
      </c>
    </row>
    <row r="62" s="1" customFormat="1" ht="51" spans="1:18">
      <c r="A62" s="45">
        <f t="shared" si="1"/>
        <v>57</v>
      </c>
      <c r="B62" s="101" t="s">
        <v>1731</v>
      </c>
      <c r="C62" s="101" t="s">
        <v>21</v>
      </c>
      <c r="D62" s="73" t="s">
        <v>1729</v>
      </c>
      <c r="E62" s="99" t="str">
        <f>_xlfn.DISPIMG("ID_0273399E80A94FC89855669E5814BCF2",1)</f>
        <v>=DISPIMG("ID_0273399E80A94FC89855669E5814BCF2",1)</v>
      </c>
      <c r="F62" s="99"/>
      <c r="G62" s="107"/>
      <c r="H62" s="107"/>
      <c r="I62" s="99"/>
      <c r="J62" s="99"/>
      <c r="K62" s="99"/>
      <c r="L62" s="99"/>
      <c r="M62" s="107">
        <v>20</v>
      </c>
      <c r="N62" s="99"/>
      <c r="O62" s="99"/>
      <c r="P62" s="51">
        <f t="shared" si="2"/>
        <v>20</v>
      </c>
      <c r="Q62" s="98" t="s">
        <v>1638</v>
      </c>
      <c r="R62" s="110" t="s">
        <v>1732</v>
      </c>
    </row>
    <row r="63" s="1" customFormat="1" ht="103.3" spans="1:18">
      <c r="A63" s="45">
        <f t="shared" si="1"/>
        <v>58</v>
      </c>
      <c r="B63" s="101" t="s">
        <v>1733</v>
      </c>
      <c r="C63" s="101" t="s">
        <v>378</v>
      </c>
      <c r="D63" s="73" t="s">
        <v>1734</v>
      </c>
      <c r="E63" s="99" t="str">
        <f>_xlfn.DISPIMG("ID_9F68073099FD40EDA070254CF6DEA50F",1)</f>
        <v>=DISPIMG("ID_9F68073099FD40EDA070254CF6DEA50F",1)</v>
      </c>
      <c r="F63" s="99"/>
      <c r="G63" s="107"/>
      <c r="H63" s="107"/>
      <c r="I63" s="99"/>
      <c r="J63" s="99"/>
      <c r="K63" s="99"/>
      <c r="L63" s="99"/>
      <c r="M63" s="107">
        <v>50</v>
      </c>
      <c r="N63" s="99"/>
      <c r="O63" s="99"/>
      <c r="P63" s="51">
        <f t="shared" si="2"/>
        <v>50</v>
      </c>
      <c r="Q63" s="98" t="s">
        <v>1638</v>
      </c>
      <c r="R63" s="110" t="s">
        <v>1735</v>
      </c>
    </row>
    <row r="64" s="1" customFormat="1" ht="58.75" customHeight="1" spans="1:18">
      <c r="A64" s="45">
        <f t="shared" si="1"/>
        <v>59</v>
      </c>
      <c r="B64" s="101" t="s">
        <v>1736</v>
      </c>
      <c r="C64" s="101" t="s">
        <v>378</v>
      </c>
      <c r="D64" s="73" t="s">
        <v>1737</v>
      </c>
      <c r="E64" s="99" t="str">
        <f>_xlfn.DISPIMG("ID_3BEEA33556E14D518D1EB2C22A8C65B1",1)</f>
        <v>=DISPIMG("ID_3BEEA33556E14D518D1EB2C22A8C65B1",1)</v>
      </c>
      <c r="F64" s="99"/>
      <c r="G64" s="107"/>
      <c r="H64" s="107"/>
      <c r="I64" s="99"/>
      <c r="J64" s="99"/>
      <c r="K64" s="99"/>
      <c r="L64" s="99"/>
      <c r="M64" s="107">
        <v>50</v>
      </c>
      <c r="N64" s="99"/>
      <c r="O64" s="99"/>
      <c r="P64" s="51">
        <f t="shared" si="2"/>
        <v>50</v>
      </c>
      <c r="Q64" s="98" t="s">
        <v>1638</v>
      </c>
      <c r="R64" s="110"/>
    </row>
    <row r="65" s="1" customFormat="1" ht="33" customHeight="1" spans="1:21">
      <c r="A65" s="45">
        <f t="shared" si="1"/>
        <v>60</v>
      </c>
      <c r="B65" s="101" t="s">
        <v>1738</v>
      </c>
      <c r="C65" s="101" t="s">
        <v>1739</v>
      </c>
      <c r="D65" s="107" t="s">
        <v>1740</v>
      </c>
      <c r="E65" s="99" t="str">
        <f>_xlfn.DISPIMG("ID_0260AF402E2940D4849CC3538BC18DF7",1)</f>
        <v>=DISPIMG("ID_0260AF402E2940D4849CC3538BC18DF7",1)</v>
      </c>
      <c r="F65" s="99"/>
      <c r="G65" s="107"/>
      <c r="H65" s="107"/>
      <c r="I65" s="99"/>
      <c r="J65" s="99"/>
      <c r="K65" s="99"/>
      <c r="L65" s="99"/>
      <c r="M65" s="107">
        <v>50</v>
      </c>
      <c r="N65" s="99"/>
      <c r="O65" s="99"/>
      <c r="P65" s="51">
        <f t="shared" si="2"/>
        <v>50</v>
      </c>
      <c r="Q65" s="98" t="s">
        <v>1638</v>
      </c>
      <c r="R65" s="110"/>
    </row>
    <row r="66" s="1" customFormat="1" ht="41.2" spans="1:21">
      <c r="A66" s="45">
        <f t="shared" si="1"/>
        <v>61</v>
      </c>
      <c r="B66" s="101" t="s">
        <v>1741</v>
      </c>
      <c r="C66" s="101" t="s">
        <v>1739</v>
      </c>
      <c r="D66" s="107" t="s">
        <v>1742</v>
      </c>
      <c r="E66" s="99" t="str">
        <f>_xlfn.DISPIMG("ID_C54839421ADB4C8AAF120D5765F08CA6",1)</f>
        <v>=DISPIMG("ID_C54839421ADB4C8AAF120D5765F08CA6",1)</v>
      </c>
      <c r="F66" s="99"/>
      <c r="G66" s="107"/>
      <c r="H66" s="107"/>
      <c r="I66" s="99"/>
      <c r="J66" s="99"/>
      <c r="K66" s="99"/>
      <c r="L66" s="99"/>
      <c r="M66" s="107">
        <v>50</v>
      </c>
      <c r="N66" s="99"/>
      <c r="O66" s="99"/>
      <c r="P66" s="51">
        <f t="shared" si="2"/>
        <v>50</v>
      </c>
      <c r="Q66" s="98" t="s">
        <v>1638</v>
      </c>
      <c r="R66" s="110"/>
    </row>
    <row r="67" s="1" customFormat="1" ht="63.75" spans="1:21">
      <c r="A67" s="45">
        <f t="shared" si="1"/>
        <v>62</v>
      </c>
      <c r="B67" s="107" t="s">
        <v>1743</v>
      </c>
      <c r="C67" s="101" t="s">
        <v>21</v>
      </c>
      <c r="D67" s="57" t="s">
        <v>1744</v>
      </c>
      <c r="E67" s="99" t="str">
        <f>_xlfn.DISPIMG("ID_766428BBFA79423093126DEEB00C399F",1)</f>
        <v>=DISPIMG("ID_766428BBFA79423093126DEEB00C399F",1)</v>
      </c>
      <c r="F67" s="99"/>
      <c r="G67" s="107"/>
      <c r="H67" s="107"/>
      <c r="I67" s="99"/>
      <c r="J67" s="99"/>
      <c r="K67" s="99"/>
      <c r="L67" s="99"/>
      <c r="M67" s="107">
        <v>80</v>
      </c>
      <c r="N67" s="99"/>
      <c r="O67" s="99"/>
      <c r="P67" s="51">
        <f t="shared" si="2"/>
        <v>80</v>
      </c>
      <c r="Q67" s="98" t="s">
        <v>1638</v>
      </c>
      <c r="R67" s="110" t="s">
        <v>1653</v>
      </c>
    </row>
    <row r="68" s="1" customFormat="1" ht="36" spans="1:21">
      <c r="A68" s="45">
        <f t="shared" si="1"/>
        <v>63</v>
      </c>
      <c r="B68" s="107" t="s">
        <v>1745</v>
      </c>
      <c r="C68" s="101" t="s">
        <v>21</v>
      </c>
      <c r="D68" s="57" t="s">
        <v>1746</v>
      </c>
      <c r="E68" s="99"/>
      <c r="F68" s="99"/>
      <c r="G68" s="107"/>
      <c r="H68" s="107"/>
      <c r="I68" s="99"/>
      <c r="J68" s="99"/>
      <c r="K68" s="99"/>
      <c r="L68" s="99"/>
      <c r="M68" s="107">
        <v>7</v>
      </c>
      <c r="N68" s="99"/>
      <c r="O68" s="99"/>
      <c r="P68" s="51">
        <f t="shared" si="2"/>
        <v>7</v>
      </c>
      <c r="Q68" s="98" t="s">
        <v>1638</v>
      </c>
      <c r="R68" s="110" t="s">
        <v>1653</v>
      </c>
    </row>
    <row r="69" s="1" customFormat="1" ht="39" customHeight="1" spans="1:21">
      <c r="A69" s="45">
        <f t="shared" si="1"/>
        <v>64</v>
      </c>
      <c r="B69" s="107" t="s">
        <v>1747</v>
      </c>
      <c r="C69" s="101" t="s">
        <v>21</v>
      </c>
      <c r="D69" s="57" t="s">
        <v>1748</v>
      </c>
      <c r="E69" s="99" t="str">
        <f>_xlfn.DISPIMG("ID_60EF215652524F30BA5C4A968ACB2692",1)</f>
        <v>=DISPIMG("ID_60EF215652524F30BA5C4A968ACB2692",1)</v>
      </c>
      <c r="F69" s="99"/>
      <c r="G69" s="107"/>
      <c r="H69" s="107"/>
      <c r="I69" s="99"/>
      <c r="J69" s="99"/>
      <c r="K69" s="99"/>
      <c r="L69" s="99"/>
      <c r="M69" s="107">
        <v>4</v>
      </c>
      <c r="N69" s="99"/>
      <c r="O69" s="99"/>
      <c r="P69" s="51">
        <f t="shared" si="2"/>
        <v>4</v>
      </c>
      <c r="Q69" s="98" t="s">
        <v>1638</v>
      </c>
      <c r="R69" s="110" t="s">
        <v>1653</v>
      </c>
    </row>
    <row r="70" s="1" customFormat="1" ht="24" spans="1:21">
      <c r="A70" s="45">
        <f t="shared" si="1"/>
        <v>65</v>
      </c>
      <c r="B70" s="73" t="s">
        <v>1749</v>
      </c>
      <c r="C70" s="98" t="s">
        <v>1218</v>
      </c>
      <c r="D70" s="98" t="s">
        <v>1750</v>
      </c>
      <c r="E70" s="99"/>
      <c r="F70" s="99"/>
      <c r="G70" s="99"/>
      <c r="H70" s="99"/>
      <c r="I70" s="99"/>
      <c r="J70" s="99"/>
      <c r="K70" s="99"/>
      <c r="L70" s="99"/>
      <c r="M70" s="73">
        <v>3</v>
      </c>
      <c r="N70" s="99"/>
      <c r="O70" s="99"/>
      <c r="P70" s="51">
        <f t="shared" si="2"/>
        <v>3</v>
      </c>
      <c r="Q70" s="98" t="s">
        <v>1751</v>
      </c>
      <c r="R70" s="55"/>
    </row>
    <row r="71" s="1" customFormat="1" spans="1:21">
      <c r="A71" s="45">
        <f t="shared" ref="A71:A77" si="3">A70+1</f>
        <v>66</v>
      </c>
      <c r="B71" s="73" t="s">
        <v>1752</v>
      </c>
      <c r="C71" s="98" t="s">
        <v>1211</v>
      </c>
      <c r="D71" s="98" t="s">
        <v>1753</v>
      </c>
      <c r="E71" s="99"/>
      <c r="F71" s="99"/>
      <c r="G71" s="99"/>
      <c r="H71" s="99"/>
      <c r="I71" s="99"/>
      <c r="J71" s="99"/>
      <c r="K71" s="99"/>
      <c r="L71" s="99"/>
      <c r="M71" s="73">
        <v>36</v>
      </c>
      <c r="N71" s="99"/>
      <c r="O71" s="99"/>
      <c r="P71" s="51">
        <f t="shared" si="2"/>
        <v>36</v>
      </c>
      <c r="Q71" s="98" t="s">
        <v>1751</v>
      </c>
      <c r="R71" s="55"/>
    </row>
    <row r="72" s="1" customFormat="1" spans="1:21">
      <c r="A72" s="45">
        <f t="shared" si="3"/>
        <v>67</v>
      </c>
      <c r="B72" s="73" t="s">
        <v>1754</v>
      </c>
      <c r="C72" s="98" t="s">
        <v>1211</v>
      </c>
      <c r="D72" s="98" t="s">
        <v>1755</v>
      </c>
      <c r="E72" s="99"/>
      <c r="F72" s="99"/>
      <c r="G72" s="99"/>
      <c r="H72" s="99"/>
      <c r="I72" s="99"/>
      <c r="J72" s="99"/>
      <c r="K72" s="99"/>
      <c r="L72" s="99"/>
      <c r="M72" s="73">
        <v>6</v>
      </c>
      <c r="N72" s="99"/>
      <c r="O72" s="99"/>
      <c r="P72" s="51">
        <f t="shared" si="2"/>
        <v>6</v>
      </c>
      <c r="Q72" s="98" t="s">
        <v>1751</v>
      </c>
      <c r="R72" s="55"/>
    </row>
    <row r="73" s="1" customFormat="1" spans="1:21">
      <c r="A73" s="45">
        <f t="shared" si="3"/>
        <v>68</v>
      </c>
      <c r="B73" s="73" t="s">
        <v>1756</v>
      </c>
      <c r="C73" s="98" t="s">
        <v>1211</v>
      </c>
      <c r="D73" s="98" t="s">
        <v>1753</v>
      </c>
      <c r="E73" s="99"/>
      <c r="F73" s="99"/>
      <c r="G73" s="99"/>
      <c r="H73" s="99"/>
      <c r="I73" s="99"/>
      <c r="J73" s="99"/>
      <c r="K73" s="99"/>
      <c r="L73" s="99"/>
      <c r="M73" s="73">
        <v>30</v>
      </c>
      <c r="N73" s="99"/>
      <c r="O73" s="99"/>
      <c r="P73" s="51">
        <f t="shared" si="2"/>
        <v>30</v>
      </c>
      <c r="Q73" s="98" t="s">
        <v>1751</v>
      </c>
      <c r="R73" s="55"/>
    </row>
    <row r="74" s="1" customFormat="1" spans="1:21">
      <c r="A74" s="45">
        <f t="shared" si="3"/>
        <v>69</v>
      </c>
      <c r="B74" s="73" t="s">
        <v>1757</v>
      </c>
      <c r="C74" s="98" t="s">
        <v>1218</v>
      </c>
      <c r="D74" s="98" t="s">
        <v>1758</v>
      </c>
      <c r="E74" s="99"/>
      <c r="F74" s="99"/>
      <c r="G74" s="99"/>
      <c r="H74" s="99"/>
      <c r="I74" s="99"/>
      <c r="J74" s="99"/>
      <c r="K74" s="99"/>
      <c r="L74" s="99"/>
      <c r="M74" s="73">
        <v>6</v>
      </c>
      <c r="N74" s="99"/>
      <c r="O74" s="99"/>
      <c r="P74" s="51">
        <f t="shared" si="2"/>
        <v>6</v>
      </c>
      <c r="Q74" s="98" t="s">
        <v>1751</v>
      </c>
      <c r="R74" s="100"/>
    </row>
    <row r="75" s="1" customFormat="1" spans="1:21">
      <c r="A75" s="45">
        <f t="shared" si="3"/>
        <v>70</v>
      </c>
      <c r="B75" s="73" t="s">
        <v>1759</v>
      </c>
      <c r="C75" s="98" t="s">
        <v>1218</v>
      </c>
      <c r="D75" s="98" t="s">
        <v>1758</v>
      </c>
      <c r="E75" s="99"/>
      <c r="F75" s="99"/>
      <c r="G75" s="99"/>
      <c r="H75" s="99"/>
      <c r="I75" s="99"/>
      <c r="J75" s="99"/>
      <c r="K75" s="99"/>
      <c r="L75" s="99"/>
      <c r="M75" s="73">
        <v>6</v>
      </c>
      <c r="N75" s="99"/>
      <c r="O75" s="99"/>
      <c r="P75" s="51">
        <f t="shared" si="2"/>
        <v>6</v>
      </c>
      <c r="Q75" s="98" t="s">
        <v>1751</v>
      </c>
      <c r="R75" s="100"/>
    </row>
    <row r="76" s="1" customFormat="1" spans="1:21">
      <c r="A76" s="45">
        <f t="shared" si="3"/>
        <v>71</v>
      </c>
      <c r="B76" s="73" t="s">
        <v>1760</v>
      </c>
      <c r="C76" s="98" t="s">
        <v>1211</v>
      </c>
      <c r="D76" s="98" t="s">
        <v>1761</v>
      </c>
      <c r="E76" s="99"/>
      <c r="F76" s="99"/>
      <c r="G76" s="99"/>
      <c r="H76" s="99"/>
      <c r="I76" s="99"/>
      <c r="J76" s="99"/>
      <c r="K76" s="99"/>
      <c r="L76" s="99"/>
      <c r="M76" s="73">
        <v>30</v>
      </c>
      <c r="N76" s="99"/>
      <c r="O76" s="99"/>
      <c r="P76" s="51">
        <f t="shared" si="2"/>
        <v>30</v>
      </c>
      <c r="Q76" s="98" t="s">
        <v>1751</v>
      </c>
      <c r="R76" s="55"/>
    </row>
    <row r="77" s="1" customFormat="1" spans="1:21">
      <c r="A77" s="45">
        <f t="shared" si="3"/>
        <v>72</v>
      </c>
      <c r="B77" s="73" t="s">
        <v>1762</v>
      </c>
      <c r="C77" s="98" t="s">
        <v>1211</v>
      </c>
      <c r="D77" s="98" t="s">
        <v>1753</v>
      </c>
      <c r="E77" s="99"/>
      <c r="F77" s="99"/>
      <c r="G77" s="99"/>
      <c r="H77" s="99"/>
      <c r="I77" s="99"/>
      <c r="J77" s="99"/>
      <c r="K77" s="99"/>
      <c r="L77" s="99"/>
      <c r="M77" s="73">
        <v>36</v>
      </c>
      <c r="N77" s="99"/>
      <c r="O77" s="99"/>
      <c r="P77" s="51">
        <f t="shared" si="2"/>
        <v>36</v>
      </c>
      <c r="Q77" s="98" t="s">
        <v>1751</v>
      </c>
      <c r="R77" s="55"/>
    </row>
    <row r="78" s="30" customFormat="1" ht="15" spans="1:21">
      <c r="A78" s="121" t="s">
        <v>1763</v>
      </c>
      <c r="B78" s="122"/>
      <c r="C78" s="122"/>
      <c r="D78" s="123"/>
      <c r="E78" s="124"/>
      <c r="F78" s="125">
        <f t="shared" ref="F78:P78" si="4">SUM(F6:F77)</f>
        <v>0</v>
      </c>
      <c r="G78" s="125">
        <f t="shared" si="4"/>
        <v>0</v>
      </c>
      <c r="H78" s="125">
        <f t="shared" si="4"/>
        <v>0</v>
      </c>
      <c r="I78" s="125">
        <f t="shared" si="4"/>
        <v>0</v>
      </c>
      <c r="J78" s="125">
        <f t="shared" si="4"/>
        <v>0</v>
      </c>
      <c r="K78" s="125">
        <f t="shared" si="4"/>
        <v>0</v>
      </c>
      <c r="L78" s="125">
        <f t="shared" si="4"/>
        <v>0</v>
      </c>
      <c r="M78" s="125">
        <f t="shared" si="4"/>
        <v>1171</v>
      </c>
      <c r="N78" s="125">
        <f t="shared" si="4"/>
        <v>0</v>
      </c>
      <c r="O78" s="125">
        <f t="shared" si="4"/>
        <v>0</v>
      </c>
      <c r="P78" s="126">
        <f t="shared" si="4"/>
        <v>1171</v>
      </c>
      <c r="Q78" s="125"/>
      <c r="R78" s="127"/>
      <c r="S78" s="91"/>
      <c r="T78" s="91"/>
      <c r="U78" s="91"/>
    </row>
    <row r="79" ht="35" customHeight="1" spans="1:21">
      <c r="A79" s="128" t="s">
        <v>1604</v>
      </c>
      <c r="B79" s="128"/>
      <c r="C79" s="128"/>
      <c r="D79" s="128"/>
      <c r="E79" s="128"/>
      <c r="F79" s="128"/>
      <c r="G79" s="128"/>
      <c r="H79" s="128"/>
      <c r="I79" s="128"/>
      <c r="J79" s="128"/>
      <c r="K79" s="128"/>
      <c r="L79" s="128"/>
      <c r="M79" s="128"/>
      <c r="N79" s="128"/>
      <c r="O79" s="128"/>
      <c r="P79" s="128"/>
      <c r="Q79" s="128"/>
      <c r="R79" s="128"/>
    </row>
  </sheetData>
  <mergeCells count="12">
    <mergeCell ref="A1:B1"/>
    <mergeCell ref="A2:R2"/>
    <mergeCell ref="F4:P4"/>
    <mergeCell ref="A78:D78"/>
    <mergeCell ref="A79:R79"/>
    <mergeCell ref="A4:A5"/>
    <mergeCell ref="B4:B5"/>
    <mergeCell ref="C4:C5"/>
    <mergeCell ref="D4:D5"/>
    <mergeCell ref="E4:E5"/>
    <mergeCell ref="Q4:Q5"/>
    <mergeCell ref="R4:R5"/>
  </mergeCells>
  <pageMargins left="0.7" right="0.7" top="0.75" bottom="0.75" header="0.3" footer="0.3"/>
  <pageSetup paperSize="9" scale="65"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6"/>
  <sheetViews>
    <sheetView zoomScale="85" zoomScaleNormal="85" topLeftCell="A100" workbookViewId="0">
      <selection activeCell="A106" sqref="A106:T106"/>
    </sheetView>
  </sheetViews>
  <sheetFormatPr defaultColWidth="9" defaultRowHeight="14.25"/>
  <cols>
    <col min="1" max="1" width="9" style="30"/>
    <col min="2" max="2" width="15" style="30" customWidth="1"/>
    <col min="3" max="3" width="9" style="30"/>
    <col min="4" max="4" width="17" style="30" customWidth="1"/>
    <col min="5" max="5" width="13.25" style="30" customWidth="1"/>
    <col min="6" max="7" width="12.5083333333333" style="30" customWidth="1"/>
    <col min="8" max="17" width="9" style="30" hidden="1" customWidth="1"/>
    <col min="18" max="18" width="13.525" style="30" customWidth="1"/>
    <col min="19" max="19" width="9" style="30"/>
    <col min="20" max="20" width="16.125" style="31" customWidth="1"/>
    <col min="21" max="16384" width="9" style="30"/>
  </cols>
  <sheetData>
    <row r="1" s="1" customFormat="1" spans="1:20">
      <c r="A1" s="6"/>
      <c r="B1" s="6"/>
      <c r="T1" s="32"/>
    </row>
    <row r="2" s="1" customFormat="1" ht="27.6" customHeight="1" spans="1:20">
      <c r="A2" s="33" t="s">
        <v>0</v>
      </c>
      <c r="B2" s="7"/>
      <c r="C2" s="7"/>
      <c r="D2" s="7"/>
      <c r="E2" s="7"/>
      <c r="F2" s="7"/>
      <c r="G2" s="7"/>
      <c r="H2" s="7"/>
      <c r="I2" s="7"/>
      <c r="J2" s="7"/>
      <c r="K2" s="7"/>
      <c r="L2" s="7"/>
      <c r="M2" s="7"/>
      <c r="N2" s="7"/>
      <c r="O2" s="7"/>
      <c r="P2" s="7"/>
      <c r="Q2" s="7"/>
      <c r="R2" s="7"/>
      <c r="S2" s="7"/>
      <c r="T2" s="7"/>
    </row>
    <row r="3" s="1" customFormat="1" ht="20.1" customHeight="1" spans="1:20">
      <c r="A3" s="8"/>
      <c r="B3" s="8"/>
      <c r="C3" s="8"/>
      <c r="D3" s="8"/>
      <c r="E3" s="8"/>
      <c r="F3" s="8"/>
      <c r="G3" s="8"/>
      <c r="H3" s="8"/>
      <c r="I3" s="8"/>
      <c r="J3" s="8"/>
      <c r="K3" s="8"/>
      <c r="L3" s="8"/>
      <c r="M3" s="8"/>
      <c r="N3" s="8"/>
      <c r="O3" s="8"/>
      <c r="P3" s="8"/>
      <c r="Q3" s="8"/>
      <c r="R3" s="8"/>
      <c r="T3" s="32"/>
    </row>
    <row r="4" s="1" customFormat="1" ht="20.1" customHeight="1" spans="1:20">
      <c r="A4" s="34" t="s">
        <v>1</v>
      </c>
      <c r="B4" s="35" t="s">
        <v>2</v>
      </c>
      <c r="C4" s="35" t="s">
        <v>3</v>
      </c>
      <c r="D4" s="35" t="s">
        <v>4</v>
      </c>
      <c r="E4" s="36" t="s">
        <v>1764</v>
      </c>
      <c r="F4" s="37" t="s">
        <v>1765</v>
      </c>
      <c r="G4" s="35" t="s">
        <v>5</v>
      </c>
      <c r="H4" s="35" t="s">
        <v>6</v>
      </c>
      <c r="I4" s="35"/>
      <c r="J4" s="35"/>
      <c r="K4" s="35"/>
      <c r="L4" s="35"/>
      <c r="M4" s="35"/>
      <c r="N4" s="35"/>
      <c r="O4" s="35"/>
      <c r="P4" s="35"/>
      <c r="Q4" s="35"/>
      <c r="R4" s="35"/>
      <c r="S4" s="38" t="s">
        <v>7</v>
      </c>
      <c r="T4" s="39" t="s">
        <v>8</v>
      </c>
    </row>
    <row r="5" s="1" customFormat="1" ht="20.1" customHeight="1" spans="1:20">
      <c r="A5" s="40"/>
      <c r="B5" s="41"/>
      <c r="C5" s="41"/>
      <c r="D5" s="41"/>
      <c r="E5" s="41"/>
      <c r="F5" s="42"/>
      <c r="G5" s="41"/>
      <c r="H5" s="41" t="s">
        <v>9</v>
      </c>
      <c r="I5" s="41" t="s">
        <v>10</v>
      </c>
      <c r="J5" s="41" t="s">
        <v>11</v>
      </c>
      <c r="K5" s="41" t="s">
        <v>12</v>
      </c>
      <c r="L5" s="41" t="s">
        <v>13</v>
      </c>
      <c r="M5" s="41" t="s">
        <v>14</v>
      </c>
      <c r="N5" s="41" t="s">
        <v>15</v>
      </c>
      <c r="O5" s="41" t="s">
        <v>16</v>
      </c>
      <c r="P5" s="41" t="s">
        <v>17</v>
      </c>
      <c r="Q5" s="41" t="s">
        <v>18</v>
      </c>
      <c r="R5" s="41" t="s">
        <v>19</v>
      </c>
      <c r="S5" s="43"/>
      <c r="T5" s="44"/>
    </row>
    <row r="6" s="27" customFormat="1" ht="49.5" customHeight="1" spans="1:20">
      <c r="A6" s="45">
        <v>1</v>
      </c>
      <c r="B6" s="46" t="s">
        <v>1766</v>
      </c>
      <c r="C6" s="47" t="s">
        <v>930</v>
      </c>
      <c r="D6" s="48" t="s">
        <v>1767</v>
      </c>
      <c r="E6" s="49" t="s">
        <v>1768</v>
      </c>
      <c r="F6" s="50" t="s">
        <v>1769</v>
      </c>
      <c r="G6" s="51"/>
      <c r="H6" s="51"/>
      <c r="I6" s="47"/>
      <c r="J6" s="47"/>
      <c r="K6" s="47"/>
      <c r="L6" s="47">
        <v>212</v>
      </c>
      <c r="M6" s="47"/>
      <c r="N6" s="47"/>
      <c r="O6" s="47"/>
      <c r="P6" s="52"/>
      <c r="Q6" s="53"/>
      <c r="R6" s="52">
        <f t="shared" ref="R6:R49" si="0">SUM(H6:Q6)</f>
        <v>212</v>
      </c>
      <c r="S6" s="51" t="s">
        <v>13</v>
      </c>
      <c r="T6" s="49"/>
    </row>
    <row r="7" s="27" customFormat="1" ht="87" customHeight="1" spans="1:20">
      <c r="A7" s="45">
        <f t="shared" ref="A7:A70" si="1">A6+1</f>
        <v>2</v>
      </c>
      <c r="B7" s="46" t="s">
        <v>1770</v>
      </c>
      <c r="C7" s="47" t="s">
        <v>930</v>
      </c>
      <c r="D7" s="48" t="s">
        <v>1771</v>
      </c>
      <c r="E7" s="49" t="s">
        <v>1768</v>
      </c>
      <c r="F7" s="50" t="s">
        <v>1769</v>
      </c>
      <c r="G7" s="51"/>
      <c r="H7" s="51"/>
      <c r="I7" s="47"/>
      <c r="J7" s="47"/>
      <c r="K7" s="47"/>
      <c r="L7" s="47">
        <v>172</v>
      </c>
      <c r="M7" s="47"/>
      <c r="N7" s="47"/>
      <c r="O7" s="47"/>
      <c r="P7" s="52"/>
      <c r="Q7" s="53"/>
      <c r="R7" s="52">
        <f t="shared" si="0"/>
        <v>172</v>
      </c>
      <c r="S7" s="51" t="s">
        <v>13</v>
      </c>
      <c r="T7" s="49"/>
    </row>
    <row r="8" s="27" customFormat="1" ht="49.5" customHeight="1" spans="1:20">
      <c r="A8" s="45">
        <f t="shared" si="1"/>
        <v>3</v>
      </c>
      <c r="B8" s="54" t="s">
        <v>1772</v>
      </c>
      <c r="C8" s="47" t="s">
        <v>930</v>
      </c>
      <c r="D8" s="48" t="s">
        <v>1773</v>
      </c>
      <c r="E8" s="55" t="s">
        <v>1774</v>
      </c>
      <c r="F8" s="50" t="s">
        <v>1769</v>
      </c>
      <c r="G8" s="51"/>
      <c r="H8" s="51"/>
      <c r="I8" s="47"/>
      <c r="J8" s="47"/>
      <c r="K8" s="47"/>
      <c r="L8" s="47">
        <v>205</v>
      </c>
      <c r="M8" s="47"/>
      <c r="N8" s="47"/>
      <c r="O8" s="47"/>
      <c r="P8" s="52"/>
      <c r="Q8" s="53"/>
      <c r="R8" s="52">
        <f t="shared" si="0"/>
        <v>205</v>
      </c>
      <c r="S8" s="51" t="s">
        <v>13</v>
      </c>
      <c r="T8" s="55"/>
    </row>
    <row r="9" s="27" customFormat="1" ht="49.5" customHeight="1" spans="1:20">
      <c r="A9" s="45">
        <f t="shared" si="1"/>
        <v>4</v>
      </c>
      <c r="B9" s="54" t="s">
        <v>1775</v>
      </c>
      <c r="C9" s="47" t="s">
        <v>930</v>
      </c>
      <c r="D9" s="48" t="s">
        <v>1776</v>
      </c>
      <c r="E9" s="55" t="s">
        <v>1774</v>
      </c>
      <c r="F9" s="50" t="s">
        <v>1769</v>
      </c>
      <c r="G9" s="51"/>
      <c r="H9" s="51"/>
      <c r="I9" s="47"/>
      <c r="J9" s="47"/>
      <c r="K9" s="47"/>
      <c r="L9" s="47">
        <v>165</v>
      </c>
      <c r="M9" s="47"/>
      <c r="N9" s="47"/>
      <c r="O9" s="47"/>
      <c r="P9" s="52"/>
      <c r="Q9" s="53"/>
      <c r="R9" s="52">
        <f t="shared" si="0"/>
        <v>165</v>
      </c>
      <c r="S9" s="51" t="s">
        <v>13</v>
      </c>
      <c r="T9" s="55"/>
    </row>
    <row r="10" s="27" customFormat="1" ht="49.5" customHeight="1" spans="1:20">
      <c r="A10" s="45">
        <f t="shared" si="1"/>
        <v>5</v>
      </c>
      <c r="B10" s="56" t="s">
        <v>1777</v>
      </c>
      <c r="C10" s="47" t="s">
        <v>21</v>
      </c>
      <c r="D10" s="48" t="s">
        <v>1778</v>
      </c>
      <c r="E10" s="49" t="s">
        <v>1779</v>
      </c>
      <c r="F10" s="50" t="s">
        <v>1769</v>
      </c>
      <c r="G10" s="51"/>
      <c r="H10" s="51"/>
      <c r="I10" s="47"/>
      <c r="J10" s="47"/>
      <c r="K10" s="47"/>
      <c r="L10" s="47">
        <v>540</v>
      </c>
      <c r="M10" s="47"/>
      <c r="N10" s="47"/>
      <c r="O10" s="47"/>
      <c r="P10" s="52"/>
      <c r="Q10" s="52"/>
      <c r="R10" s="52">
        <f t="shared" si="0"/>
        <v>540</v>
      </c>
      <c r="S10" s="51" t="s">
        <v>13</v>
      </c>
      <c r="T10" s="49"/>
    </row>
    <row r="11" s="27" customFormat="1" ht="49.5" customHeight="1" spans="1:20">
      <c r="A11" s="45">
        <f t="shared" si="1"/>
        <v>6</v>
      </c>
      <c r="B11" s="56" t="s">
        <v>1780</v>
      </c>
      <c r="C11" s="47" t="s">
        <v>21</v>
      </c>
      <c r="D11" s="48" t="s">
        <v>1778</v>
      </c>
      <c r="E11" s="49" t="s">
        <v>1781</v>
      </c>
      <c r="F11" s="50" t="s">
        <v>1769</v>
      </c>
      <c r="G11" s="51"/>
      <c r="H11" s="51"/>
      <c r="I11" s="47"/>
      <c r="J11" s="47"/>
      <c r="K11" s="47"/>
      <c r="L11" s="47">
        <v>540</v>
      </c>
      <c r="M11" s="47"/>
      <c r="N11" s="47"/>
      <c r="O11" s="47"/>
      <c r="P11" s="52"/>
      <c r="Q11" s="52"/>
      <c r="R11" s="52">
        <f t="shared" si="0"/>
        <v>540</v>
      </c>
      <c r="S11" s="51" t="s">
        <v>13</v>
      </c>
      <c r="T11" s="49"/>
    </row>
    <row r="12" s="27" customFormat="1" ht="49.5" customHeight="1" spans="1:20">
      <c r="A12" s="45">
        <f t="shared" si="1"/>
        <v>7</v>
      </c>
      <c r="B12" s="56" t="s">
        <v>1782</v>
      </c>
      <c r="C12" s="47" t="s">
        <v>21</v>
      </c>
      <c r="D12" s="48" t="s">
        <v>1783</v>
      </c>
      <c r="E12" s="49" t="s">
        <v>1784</v>
      </c>
      <c r="F12" s="50" t="s">
        <v>1769</v>
      </c>
      <c r="G12" s="51"/>
      <c r="H12" s="51"/>
      <c r="I12" s="47"/>
      <c r="J12" s="47"/>
      <c r="K12" s="47"/>
      <c r="L12" s="47">
        <v>1092</v>
      </c>
      <c r="M12" s="47"/>
      <c r="N12" s="47"/>
      <c r="O12" s="47"/>
      <c r="P12" s="52"/>
      <c r="Q12" s="52"/>
      <c r="R12" s="52">
        <f t="shared" si="0"/>
        <v>1092</v>
      </c>
      <c r="S12" s="51" t="s">
        <v>13</v>
      </c>
      <c r="T12" s="49"/>
    </row>
    <row r="13" s="27" customFormat="1" ht="49.5" customHeight="1" spans="1:20">
      <c r="A13" s="45">
        <f t="shared" si="1"/>
        <v>8</v>
      </c>
      <c r="B13" s="56" t="s">
        <v>1785</v>
      </c>
      <c r="C13" s="47" t="s">
        <v>21</v>
      </c>
      <c r="D13" s="48" t="s">
        <v>1786</v>
      </c>
      <c r="E13" s="49" t="s">
        <v>1787</v>
      </c>
      <c r="F13" s="50" t="s">
        <v>1769</v>
      </c>
      <c r="H13" s="51"/>
      <c r="I13" s="47"/>
      <c r="J13" s="47"/>
      <c r="K13" s="47"/>
      <c r="L13" s="47">
        <v>3120</v>
      </c>
      <c r="M13" s="47"/>
      <c r="N13" s="47"/>
      <c r="O13" s="47"/>
      <c r="P13" s="52"/>
      <c r="Q13" s="52"/>
      <c r="R13" s="52">
        <f t="shared" si="0"/>
        <v>3120</v>
      </c>
      <c r="S13" s="51" t="s">
        <v>13</v>
      </c>
      <c r="T13" s="49"/>
    </row>
    <row r="14" s="27" customFormat="1" ht="49.5" customHeight="1" spans="1:20">
      <c r="A14" s="45">
        <f t="shared" si="1"/>
        <v>9</v>
      </c>
      <c r="B14" s="56" t="s">
        <v>1788</v>
      </c>
      <c r="C14" s="47" t="s">
        <v>930</v>
      </c>
      <c r="D14" s="48" t="s">
        <v>1789</v>
      </c>
      <c r="E14" s="49" t="s">
        <v>1790</v>
      </c>
      <c r="F14" s="50" t="s">
        <v>1769</v>
      </c>
      <c r="G14" s="51"/>
      <c r="H14" s="51"/>
      <c r="I14" s="47"/>
      <c r="J14" s="47"/>
      <c r="K14" s="47"/>
      <c r="L14" s="47">
        <v>220</v>
      </c>
      <c r="M14" s="47"/>
      <c r="N14" s="47"/>
      <c r="O14" s="47"/>
      <c r="P14" s="52"/>
      <c r="Q14" s="53"/>
      <c r="R14" s="52">
        <f t="shared" si="0"/>
        <v>220</v>
      </c>
      <c r="S14" s="51" t="s">
        <v>13</v>
      </c>
      <c r="T14" s="49"/>
    </row>
    <row r="15" s="27" customFormat="1" ht="49.5" customHeight="1" spans="1:20">
      <c r="A15" s="45">
        <f t="shared" si="1"/>
        <v>10</v>
      </c>
      <c r="B15" s="56" t="s">
        <v>1791</v>
      </c>
      <c r="C15" s="47" t="s">
        <v>930</v>
      </c>
      <c r="D15" s="48" t="s">
        <v>1792</v>
      </c>
      <c r="E15" s="49" t="s">
        <v>1790</v>
      </c>
      <c r="F15" s="50" t="s">
        <v>1769</v>
      </c>
      <c r="G15" s="51"/>
      <c r="H15" s="51"/>
      <c r="I15" s="47"/>
      <c r="J15" s="47"/>
      <c r="K15" s="47"/>
      <c r="L15" s="47">
        <v>180</v>
      </c>
      <c r="M15" s="47"/>
      <c r="N15" s="47"/>
      <c r="O15" s="47"/>
      <c r="P15" s="52"/>
      <c r="Q15" s="53"/>
      <c r="R15" s="52">
        <f t="shared" si="0"/>
        <v>180</v>
      </c>
      <c r="S15" s="51" t="s">
        <v>13</v>
      </c>
      <c r="T15" s="49"/>
    </row>
    <row r="16" s="27" customFormat="1" ht="49.5" customHeight="1" spans="1:20">
      <c r="A16" s="45">
        <f t="shared" si="1"/>
        <v>11</v>
      </c>
      <c r="B16" s="56" t="s">
        <v>1793</v>
      </c>
      <c r="C16" s="47" t="s">
        <v>930</v>
      </c>
      <c r="D16" s="48" t="s">
        <v>1789</v>
      </c>
      <c r="E16" s="49" t="s">
        <v>1794</v>
      </c>
      <c r="F16" s="50" t="s">
        <v>1769</v>
      </c>
      <c r="G16" s="51"/>
      <c r="H16" s="51"/>
      <c r="I16" s="47"/>
      <c r="J16" s="47"/>
      <c r="K16" s="47"/>
      <c r="L16" s="47">
        <v>220</v>
      </c>
      <c r="M16" s="47"/>
      <c r="N16" s="47"/>
      <c r="O16" s="47"/>
      <c r="P16" s="52"/>
      <c r="Q16" s="53"/>
      <c r="R16" s="52">
        <f t="shared" si="0"/>
        <v>220</v>
      </c>
      <c r="S16" s="51" t="s">
        <v>13</v>
      </c>
      <c r="T16" s="49"/>
    </row>
    <row r="17" s="27" customFormat="1" ht="49.5" customHeight="1" spans="1:20">
      <c r="A17" s="45">
        <f t="shared" si="1"/>
        <v>12</v>
      </c>
      <c r="B17" s="56" t="s">
        <v>1791</v>
      </c>
      <c r="C17" s="47" t="s">
        <v>930</v>
      </c>
      <c r="D17" s="48" t="s">
        <v>1792</v>
      </c>
      <c r="E17" s="49" t="s">
        <v>1794</v>
      </c>
      <c r="F17" s="50" t="s">
        <v>1769</v>
      </c>
      <c r="G17" s="51"/>
      <c r="H17" s="51"/>
      <c r="I17" s="47"/>
      <c r="J17" s="47"/>
      <c r="K17" s="47"/>
      <c r="L17" s="47">
        <v>180</v>
      </c>
      <c r="M17" s="47"/>
      <c r="N17" s="47"/>
      <c r="O17" s="47"/>
      <c r="P17" s="52"/>
      <c r="Q17" s="53"/>
      <c r="R17" s="52">
        <f t="shared" si="0"/>
        <v>180</v>
      </c>
      <c r="S17" s="51" t="s">
        <v>13</v>
      </c>
      <c r="T17" s="49"/>
    </row>
    <row r="18" s="27" customFormat="1" ht="49.5" customHeight="1" spans="1:20">
      <c r="A18" s="45">
        <f t="shared" si="1"/>
        <v>13</v>
      </c>
      <c r="B18" s="56" t="s">
        <v>1795</v>
      </c>
      <c r="C18" s="47" t="s">
        <v>930</v>
      </c>
      <c r="D18" s="48" t="s">
        <v>1796</v>
      </c>
      <c r="E18" s="49" t="s">
        <v>1797</v>
      </c>
      <c r="F18" s="50" t="s">
        <v>1769</v>
      </c>
      <c r="G18" s="51"/>
      <c r="H18" s="51"/>
      <c r="I18" s="47"/>
      <c r="J18" s="47"/>
      <c r="K18" s="47"/>
      <c r="L18" s="47">
        <v>500</v>
      </c>
      <c r="M18" s="47"/>
      <c r="N18" s="47"/>
      <c r="O18" s="47"/>
      <c r="P18" s="52"/>
      <c r="Q18" s="53"/>
      <c r="R18" s="52">
        <f t="shared" si="0"/>
        <v>500</v>
      </c>
      <c r="S18" s="51" t="s">
        <v>13</v>
      </c>
      <c r="T18" s="49"/>
    </row>
    <row r="19" s="27" customFormat="1" ht="49.5" customHeight="1" spans="1:20">
      <c r="A19" s="45">
        <f t="shared" si="1"/>
        <v>14</v>
      </c>
      <c r="B19" s="56" t="s">
        <v>1798</v>
      </c>
      <c r="C19" s="47" t="s">
        <v>930</v>
      </c>
      <c r="D19" s="48" t="s">
        <v>1799</v>
      </c>
      <c r="E19" s="49" t="s">
        <v>1797</v>
      </c>
      <c r="F19" s="50" t="s">
        <v>1769</v>
      </c>
      <c r="G19" s="51"/>
      <c r="H19" s="51"/>
      <c r="I19" s="47"/>
      <c r="J19" s="47"/>
      <c r="K19" s="47"/>
      <c r="L19" s="47">
        <v>400</v>
      </c>
      <c r="M19" s="47"/>
      <c r="N19" s="47"/>
      <c r="O19" s="47"/>
      <c r="P19" s="52"/>
      <c r="Q19" s="53"/>
      <c r="R19" s="52">
        <f t="shared" si="0"/>
        <v>400</v>
      </c>
      <c r="S19" s="51" t="s">
        <v>13</v>
      </c>
      <c r="T19" s="49"/>
    </row>
    <row r="20" s="27" customFormat="1" ht="49.5" customHeight="1" spans="1:20">
      <c r="A20" s="45">
        <f t="shared" si="1"/>
        <v>15</v>
      </c>
      <c r="B20" s="56" t="s">
        <v>1800</v>
      </c>
      <c r="C20" s="47" t="s">
        <v>930</v>
      </c>
      <c r="D20" s="48" t="s">
        <v>1801</v>
      </c>
      <c r="E20" s="49" t="s">
        <v>1802</v>
      </c>
      <c r="F20" s="50" t="s">
        <v>1769</v>
      </c>
      <c r="G20" s="51"/>
      <c r="H20" s="51"/>
      <c r="I20" s="47"/>
      <c r="J20" s="47"/>
      <c r="K20" s="47"/>
      <c r="L20" s="47">
        <v>500</v>
      </c>
      <c r="M20" s="47"/>
      <c r="N20" s="47"/>
      <c r="O20" s="47"/>
      <c r="P20" s="52"/>
      <c r="Q20" s="53"/>
      <c r="R20" s="52">
        <f t="shared" si="0"/>
        <v>500</v>
      </c>
      <c r="S20" s="51" t="s">
        <v>13</v>
      </c>
      <c r="T20" s="49"/>
    </row>
    <row r="21" s="27" customFormat="1" ht="49.5" customHeight="1" spans="1:20">
      <c r="A21" s="45">
        <f t="shared" si="1"/>
        <v>16</v>
      </c>
      <c r="B21" s="56" t="s">
        <v>1803</v>
      </c>
      <c r="C21" s="47" t="s">
        <v>930</v>
      </c>
      <c r="D21" s="48" t="s">
        <v>1804</v>
      </c>
      <c r="E21" s="49" t="s">
        <v>1802</v>
      </c>
      <c r="F21" s="50" t="s">
        <v>1769</v>
      </c>
      <c r="G21" s="51"/>
      <c r="H21" s="51"/>
      <c r="I21" s="47"/>
      <c r="J21" s="47"/>
      <c r="K21" s="47"/>
      <c r="L21" s="47">
        <v>400</v>
      </c>
      <c r="M21" s="47"/>
      <c r="N21" s="47"/>
      <c r="O21" s="47"/>
      <c r="P21" s="52"/>
      <c r="Q21" s="53"/>
      <c r="R21" s="52">
        <f t="shared" si="0"/>
        <v>400</v>
      </c>
      <c r="S21" s="51" t="s">
        <v>13</v>
      </c>
      <c r="T21" s="49"/>
    </row>
    <row r="22" s="27" customFormat="1" ht="49.5" customHeight="1" spans="1:20">
      <c r="A22" s="45">
        <f t="shared" si="1"/>
        <v>17</v>
      </c>
      <c r="B22" s="56" t="s">
        <v>1805</v>
      </c>
      <c r="C22" s="47" t="s">
        <v>930</v>
      </c>
      <c r="D22" s="48" t="s">
        <v>1806</v>
      </c>
      <c r="E22" s="49" t="s">
        <v>1807</v>
      </c>
      <c r="F22" s="50" t="s">
        <v>1769</v>
      </c>
      <c r="G22" s="51"/>
      <c r="H22" s="51"/>
      <c r="I22" s="47"/>
      <c r="J22" s="47"/>
      <c r="K22" s="47"/>
      <c r="L22" s="47">
        <v>1300</v>
      </c>
      <c r="M22" s="47"/>
      <c r="N22" s="47"/>
      <c r="O22" s="47">
        <v>200</v>
      </c>
      <c r="P22" s="52"/>
      <c r="Q22" s="53"/>
      <c r="R22" s="52">
        <f t="shared" si="0"/>
        <v>1500</v>
      </c>
      <c r="S22" s="51" t="s">
        <v>13</v>
      </c>
      <c r="T22" s="49"/>
    </row>
    <row r="23" s="27" customFormat="1" ht="49.5" customHeight="1" spans="1:20">
      <c r="A23" s="45">
        <f t="shared" si="1"/>
        <v>18</v>
      </c>
      <c r="B23" s="56" t="s">
        <v>1808</v>
      </c>
      <c r="C23" s="47" t="s">
        <v>930</v>
      </c>
      <c r="D23" s="48" t="s">
        <v>1809</v>
      </c>
      <c r="E23" s="49" t="s">
        <v>1807</v>
      </c>
      <c r="F23" s="50" t="s">
        <v>1769</v>
      </c>
      <c r="G23" s="51"/>
      <c r="H23" s="51"/>
      <c r="I23" s="47"/>
      <c r="J23" s="47"/>
      <c r="K23" s="47"/>
      <c r="L23" s="47">
        <v>1300</v>
      </c>
      <c r="M23" s="47"/>
      <c r="N23" s="47"/>
      <c r="O23" s="47">
        <v>200</v>
      </c>
      <c r="P23" s="52"/>
      <c r="Q23" s="53"/>
      <c r="R23" s="52">
        <f t="shared" si="0"/>
        <v>1500</v>
      </c>
      <c r="S23" s="51" t="s">
        <v>13</v>
      </c>
      <c r="T23" s="49"/>
    </row>
    <row r="24" s="27" customFormat="1" ht="49.5" customHeight="1" spans="1:20">
      <c r="A24" s="45">
        <f t="shared" si="1"/>
        <v>19</v>
      </c>
      <c r="B24" s="56" t="s">
        <v>998</v>
      </c>
      <c r="C24" s="47" t="s">
        <v>930</v>
      </c>
      <c r="D24" s="48" t="s">
        <v>1810</v>
      </c>
      <c r="E24" s="49" t="s">
        <v>1807</v>
      </c>
      <c r="F24" s="50" t="s">
        <v>1769</v>
      </c>
      <c r="G24" s="51"/>
      <c r="H24" s="51"/>
      <c r="I24" s="47"/>
      <c r="J24" s="47"/>
      <c r="K24" s="47"/>
      <c r="L24" s="47">
        <v>1300</v>
      </c>
      <c r="M24" s="47"/>
      <c r="N24" s="47"/>
      <c r="O24" s="47"/>
      <c r="P24" s="52"/>
      <c r="Q24" s="53"/>
      <c r="R24" s="52">
        <f t="shared" si="0"/>
        <v>1300</v>
      </c>
      <c r="S24" s="51" t="s">
        <v>13</v>
      </c>
      <c r="T24" s="49"/>
    </row>
    <row r="25" s="27" customFormat="1" ht="49.5" customHeight="1" spans="1:20">
      <c r="A25" s="45">
        <f t="shared" si="1"/>
        <v>20</v>
      </c>
      <c r="B25" s="56" t="s">
        <v>1811</v>
      </c>
      <c r="C25" s="47" t="s">
        <v>930</v>
      </c>
      <c r="D25" s="48" t="s">
        <v>1812</v>
      </c>
      <c r="E25" s="49" t="s">
        <v>1813</v>
      </c>
      <c r="F25" s="50" t="s">
        <v>1769</v>
      </c>
      <c r="G25" s="51"/>
      <c r="H25" s="51"/>
      <c r="I25" s="47"/>
      <c r="J25" s="47"/>
      <c r="K25" s="47"/>
      <c r="L25" s="47">
        <v>650</v>
      </c>
      <c r="M25" s="47"/>
      <c r="N25" s="47"/>
      <c r="O25" s="47"/>
      <c r="P25" s="52"/>
      <c r="Q25" s="53"/>
      <c r="R25" s="52">
        <f t="shared" si="0"/>
        <v>650</v>
      </c>
      <c r="S25" s="51" t="s">
        <v>13</v>
      </c>
      <c r="T25" s="49"/>
    </row>
    <row r="26" s="27" customFormat="1" ht="49.5" customHeight="1" spans="1:20">
      <c r="A26" s="45">
        <f t="shared" si="1"/>
        <v>21</v>
      </c>
      <c r="B26" s="56" t="s">
        <v>1814</v>
      </c>
      <c r="C26" s="47" t="s">
        <v>378</v>
      </c>
      <c r="D26" s="48" t="s">
        <v>1815</v>
      </c>
      <c r="E26" s="49" t="s">
        <v>1816</v>
      </c>
      <c r="F26" s="50" t="s">
        <v>1769</v>
      </c>
      <c r="G26" s="51"/>
      <c r="H26" s="51"/>
      <c r="I26" s="47"/>
      <c r="J26" s="47"/>
      <c r="K26" s="47"/>
      <c r="L26" s="47">
        <v>1300</v>
      </c>
      <c r="M26" s="47"/>
      <c r="N26" s="47"/>
      <c r="O26" s="47"/>
      <c r="P26" s="52"/>
      <c r="Q26" s="53"/>
      <c r="R26" s="52">
        <f t="shared" si="0"/>
        <v>1300</v>
      </c>
      <c r="S26" s="51" t="s">
        <v>13</v>
      </c>
      <c r="T26" s="49"/>
    </row>
    <row r="27" s="27" customFormat="1" ht="49.5" customHeight="1" spans="1:20">
      <c r="A27" s="45">
        <f t="shared" si="1"/>
        <v>22</v>
      </c>
      <c r="B27" s="56" t="s">
        <v>1817</v>
      </c>
      <c r="C27" s="47" t="s">
        <v>378</v>
      </c>
      <c r="D27" s="48" t="s">
        <v>1818</v>
      </c>
      <c r="E27" s="49" t="s">
        <v>1816</v>
      </c>
      <c r="F27" s="50" t="s">
        <v>1769</v>
      </c>
      <c r="G27" s="51"/>
      <c r="H27" s="51"/>
      <c r="I27" s="47"/>
      <c r="J27" s="47"/>
      <c r="K27" s="47"/>
      <c r="L27" s="47">
        <v>100</v>
      </c>
      <c r="M27" s="47"/>
      <c r="N27" s="47"/>
      <c r="O27" s="47"/>
      <c r="P27" s="52"/>
      <c r="Q27" s="53"/>
      <c r="R27" s="52">
        <f t="shared" si="0"/>
        <v>100</v>
      </c>
      <c r="S27" s="51" t="s">
        <v>13</v>
      </c>
      <c r="T27" s="49"/>
    </row>
    <row r="28" s="27" customFormat="1" ht="49.5" customHeight="1" spans="1:20">
      <c r="A28" s="45">
        <f t="shared" si="1"/>
        <v>23</v>
      </c>
      <c r="B28" s="56" t="s">
        <v>1819</v>
      </c>
      <c r="C28" s="47" t="s">
        <v>305</v>
      </c>
      <c r="D28" s="48" t="s">
        <v>1820</v>
      </c>
      <c r="E28" s="55" t="s">
        <v>1821</v>
      </c>
      <c r="F28" s="50" t="s">
        <v>1769</v>
      </c>
      <c r="G28" s="51"/>
      <c r="H28" s="51"/>
      <c r="I28" s="47"/>
      <c r="J28" s="47"/>
      <c r="K28" s="47"/>
      <c r="L28" s="47">
        <v>40</v>
      </c>
      <c r="M28" s="47"/>
      <c r="N28" s="47"/>
      <c r="O28" s="47"/>
      <c r="P28" s="52"/>
      <c r="Q28" s="52"/>
      <c r="R28" s="52">
        <f t="shared" si="0"/>
        <v>40</v>
      </c>
      <c r="S28" s="51" t="s">
        <v>13</v>
      </c>
      <c r="T28" s="55"/>
    </row>
    <row r="29" s="27" customFormat="1" ht="49.5" customHeight="1" spans="1:20">
      <c r="A29" s="45">
        <f t="shared" si="1"/>
        <v>24</v>
      </c>
      <c r="B29" s="56" t="s">
        <v>1822</v>
      </c>
      <c r="C29" s="47" t="s">
        <v>21</v>
      </c>
      <c r="D29" s="48" t="s">
        <v>1823</v>
      </c>
      <c r="E29" s="49" t="s">
        <v>1824</v>
      </c>
      <c r="F29" s="50" t="s">
        <v>1769</v>
      </c>
      <c r="G29" s="51"/>
      <c r="H29" s="51"/>
      <c r="I29" s="47"/>
      <c r="J29" s="47"/>
      <c r="K29" s="47"/>
      <c r="L29" s="47">
        <v>525</v>
      </c>
      <c r="M29" s="47"/>
      <c r="N29" s="47"/>
      <c r="O29" s="47"/>
      <c r="P29" s="52"/>
      <c r="Q29" s="52"/>
      <c r="R29" s="52">
        <f t="shared" si="0"/>
        <v>525</v>
      </c>
      <c r="S29" s="51" t="s">
        <v>13</v>
      </c>
      <c r="T29" s="49"/>
    </row>
    <row r="30" s="27" customFormat="1" ht="49.5" customHeight="1" spans="1:20">
      <c r="A30" s="45">
        <f t="shared" si="1"/>
        <v>25</v>
      </c>
      <c r="B30" s="56" t="s">
        <v>1825</v>
      </c>
      <c r="C30" s="47" t="s">
        <v>21</v>
      </c>
      <c r="D30" s="48" t="s">
        <v>1823</v>
      </c>
      <c r="E30" s="55" t="s">
        <v>1774</v>
      </c>
      <c r="F30" s="50" t="s">
        <v>1769</v>
      </c>
      <c r="G30" s="51"/>
      <c r="H30" s="51"/>
      <c r="I30" s="47"/>
      <c r="J30" s="47"/>
      <c r="K30" s="47"/>
      <c r="L30" s="47">
        <v>525</v>
      </c>
      <c r="M30" s="47"/>
      <c r="N30" s="47"/>
      <c r="O30" s="47"/>
      <c r="P30" s="52"/>
      <c r="Q30" s="52"/>
      <c r="R30" s="52">
        <f t="shared" si="0"/>
        <v>525</v>
      </c>
      <c r="S30" s="51" t="s">
        <v>13</v>
      </c>
      <c r="T30" s="55"/>
    </row>
    <row r="31" s="27" customFormat="1" ht="49.5" customHeight="1" spans="1:20">
      <c r="A31" s="45">
        <f t="shared" si="1"/>
        <v>26</v>
      </c>
      <c r="B31" s="56" t="s">
        <v>1826</v>
      </c>
      <c r="C31" s="47" t="s">
        <v>21</v>
      </c>
      <c r="D31" s="48" t="s">
        <v>1827</v>
      </c>
      <c r="E31" s="49" t="s">
        <v>1828</v>
      </c>
      <c r="F31" s="50" t="s">
        <v>1769</v>
      </c>
      <c r="G31" s="51"/>
      <c r="H31" s="51"/>
      <c r="I31" s="47"/>
      <c r="J31" s="47"/>
      <c r="K31" s="47"/>
      <c r="L31" s="47">
        <v>390</v>
      </c>
      <c r="M31" s="47"/>
      <c r="N31" s="47"/>
      <c r="O31" s="47"/>
      <c r="P31" s="52"/>
      <c r="Q31" s="52"/>
      <c r="R31" s="52">
        <f t="shared" si="0"/>
        <v>390</v>
      </c>
      <c r="S31" s="51" t="s">
        <v>13</v>
      </c>
      <c r="T31" s="49"/>
    </row>
    <row r="32" s="27" customFormat="1" ht="49.5" customHeight="1" spans="1:20">
      <c r="A32" s="45">
        <f t="shared" si="1"/>
        <v>27</v>
      </c>
      <c r="B32" s="56" t="s">
        <v>1829</v>
      </c>
      <c r="C32" s="47" t="s">
        <v>21</v>
      </c>
      <c r="D32" s="48" t="s">
        <v>1830</v>
      </c>
      <c r="E32" s="49" t="s">
        <v>1831</v>
      </c>
      <c r="F32" s="50" t="s">
        <v>1769</v>
      </c>
      <c r="G32" s="51"/>
      <c r="H32" s="51"/>
      <c r="I32" s="47"/>
      <c r="J32" s="47"/>
      <c r="K32" s="47"/>
      <c r="L32" s="47">
        <v>12</v>
      </c>
      <c r="M32" s="47"/>
      <c r="N32" s="47"/>
      <c r="O32" s="47"/>
      <c r="P32" s="52"/>
      <c r="Q32" s="52"/>
      <c r="R32" s="52">
        <f t="shared" si="0"/>
        <v>12</v>
      </c>
      <c r="S32" s="51" t="s">
        <v>13</v>
      </c>
      <c r="T32" s="49"/>
    </row>
    <row r="33" s="27" customFormat="1" ht="49.5" customHeight="1" spans="1:20">
      <c r="A33" s="45">
        <f t="shared" si="1"/>
        <v>28</v>
      </c>
      <c r="B33" s="56" t="s">
        <v>1832</v>
      </c>
      <c r="C33" s="47" t="s">
        <v>21</v>
      </c>
      <c r="D33" s="48" t="s">
        <v>1833</v>
      </c>
      <c r="E33" s="49" t="s">
        <v>1834</v>
      </c>
      <c r="F33" s="50" t="s">
        <v>1769</v>
      </c>
      <c r="G33" s="51"/>
      <c r="H33" s="51"/>
      <c r="I33" s="47"/>
      <c r="J33" s="47"/>
      <c r="K33" s="47"/>
      <c r="L33" s="47">
        <v>12</v>
      </c>
      <c r="M33" s="47"/>
      <c r="N33" s="47"/>
      <c r="O33" s="47"/>
      <c r="P33" s="52"/>
      <c r="Q33" s="52"/>
      <c r="R33" s="52">
        <f t="shared" si="0"/>
        <v>12</v>
      </c>
      <c r="S33" s="51" t="s">
        <v>13</v>
      </c>
      <c r="T33" s="49"/>
    </row>
    <row r="34" s="27" customFormat="1" ht="49.5" customHeight="1" spans="1:20">
      <c r="A34" s="45">
        <f t="shared" si="1"/>
        <v>29</v>
      </c>
      <c r="B34" s="56" t="s">
        <v>1835</v>
      </c>
      <c r="C34" s="47" t="s">
        <v>21</v>
      </c>
      <c r="D34" s="48" t="s">
        <v>1836</v>
      </c>
      <c r="E34" s="49" t="s">
        <v>1837</v>
      </c>
      <c r="F34" s="50" t="s">
        <v>1769</v>
      </c>
      <c r="G34" s="51"/>
      <c r="H34" s="51"/>
      <c r="I34" s="47"/>
      <c r="J34" s="47"/>
      <c r="K34" s="47"/>
      <c r="L34" s="47">
        <v>12</v>
      </c>
      <c r="M34" s="47"/>
      <c r="N34" s="47"/>
      <c r="O34" s="47"/>
      <c r="P34" s="52"/>
      <c r="Q34" s="52"/>
      <c r="R34" s="52">
        <f t="shared" si="0"/>
        <v>12</v>
      </c>
      <c r="S34" s="51" t="s">
        <v>13</v>
      </c>
      <c r="T34" s="49"/>
    </row>
    <row r="35" s="27" customFormat="1" ht="49.5" customHeight="1" spans="1:20">
      <c r="A35" s="45">
        <f t="shared" si="1"/>
        <v>30</v>
      </c>
      <c r="B35" s="56" t="s">
        <v>1838</v>
      </c>
      <c r="C35" s="47" t="s">
        <v>21</v>
      </c>
      <c r="D35" s="48" t="s">
        <v>1839</v>
      </c>
      <c r="E35" s="49" t="s">
        <v>1840</v>
      </c>
      <c r="F35" s="50" t="s">
        <v>1769</v>
      </c>
      <c r="G35" s="51"/>
      <c r="H35" s="51"/>
      <c r="I35" s="47"/>
      <c r="J35" s="47"/>
      <c r="K35" s="47"/>
      <c r="L35" s="47">
        <v>12</v>
      </c>
      <c r="M35" s="47"/>
      <c r="N35" s="47"/>
      <c r="O35" s="47"/>
      <c r="P35" s="52"/>
      <c r="Q35" s="52"/>
      <c r="R35" s="52">
        <f t="shared" si="0"/>
        <v>12</v>
      </c>
      <c r="S35" s="51" t="s">
        <v>13</v>
      </c>
      <c r="T35" s="49"/>
    </row>
    <row r="36" s="27" customFormat="1" ht="49.5" customHeight="1" spans="1:20">
      <c r="A36" s="45">
        <f t="shared" si="1"/>
        <v>31</v>
      </c>
      <c r="B36" s="56" t="s">
        <v>1841</v>
      </c>
      <c r="C36" s="47" t="s">
        <v>21</v>
      </c>
      <c r="D36" s="48" t="s">
        <v>1842</v>
      </c>
      <c r="E36" s="49" t="s">
        <v>1843</v>
      </c>
      <c r="F36" s="50" t="s">
        <v>1769</v>
      </c>
      <c r="G36" s="51"/>
      <c r="H36" s="51"/>
      <c r="I36" s="47"/>
      <c r="J36" s="47"/>
      <c r="K36" s="47"/>
      <c r="L36" s="47">
        <v>12</v>
      </c>
      <c r="M36" s="47"/>
      <c r="N36" s="47"/>
      <c r="O36" s="47"/>
      <c r="P36" s="52"/>
      <c r="Q36" s="52"/>
      <c r="R36" s="52">
        <f t="shared" si="0"/>
        <v>12</v>
      </c>
      <c r="S36" s="51" t="s">
        <v>13</v>
      </c>
      <c r="T36" s="49"/>
    </row>
    <row r="37" s="27" customFormat="1" ht="49.5" customHeight="1" spans="1:20">
      <c r="A37" s="45">
        <f t="shared" si="1"/>
        <v>32</v>
      </c>
      <c r="B37" s="46" t="s">
        <v>1844</v>
      </c>
      <c r="C37" s="47" t="s">
        <v>21</v>
      </c>
      <c r="D37" s="48" t="s">
        <v>1845</v>
      </c>
      <c r="E37" s="49" t="s">
        <v>1846</v>
      </c>
      <c r="F37" s="50" t="s">
        <v>1769</v>
      </c>
      <c r="G37" s="51"/>
      <c r="H37" s="51"/>
      <c r="I37" s="47"/>
      <c r="J37" s="47"/>
      <c r="K37" s="47"/>
      <c r="L37" s="47">
        <v>12</v>
      </c>
      <c r="M37" s="47"/>
      <c r="N37" s="47"/>
      <c r="O37" s="47"/>
      <c r="P37" s="52"/>
      <c r="Q37" s="52"/>
      <c r="R37" s="52">
        <f t="shared" si="0"/>
        <v>12</v>
      </c>
      <c r="S37" s="51" t="s">
        <v>13</v>
      </c>
      <c r="T37" s="49"/>
    </row>
    <row r="38" s="27" customFormat="1" ht="49.5" customHeight="1" spans="1:20">
      <c r="A38" s="45">
        <f t="shared" si="1"/>
        <v>33</v>
      </c>
      <c r="B38" s="46" t="s">
        <v>1847</v>
      </c>
      <c r="C38" s="47" t="s">
        <v>21</v>
      </c>
      <c r="D38" s="57" t="s">
        <v>1848</v>
      </c>
      <c r="E38" s="49" t="s">
        <v>1849</v>
      </c>
      <c r="F38" s="50" t="s">
        <v>1769</v>
      </c>
      <c r="G38" s="51"/>
      <c r="H38" s="51"/>
      <c r="I38" s="47"/>
      <c r="J38" s="47"/>
      <c r="K38" s="47"/>
      <c r="L38" s="47">
        <v>12</v>
      </c>
      <c r="M38" s="47"/>
      <c r="N38" s="47"/>
      <c r="O38" s="47"/>
      <c r="P38" s="52"/>
      <c r="Q38" s="52"/>
      <c r="R38" s="52">
        <f t="shared" si="0"/>
        <v>12</v>
      </c>
      <c r="S38" s="51" t="s">
        <v>13</v>
      </c>
      <c r="T38" s="49"/>
    </row>
    <row r="39" s="27" customFormat="1" ht="49.5" customHeight="1" spans="1:20">
      <c r="A39" s="45">
        <f t="shared" si="1"/>
        <v>34</v>
      </c>
      <c r="B39" s="56" t="s">
        <v>1850</v>
      </c>
      <c r="C39" s="47" t="s">
        <v>131</v>
      </c>
      <c r="D39" s="48" t="s">
        <v>1851</v>
      </c>
      <c r="E39" s="49" t="s">
        <v>1852</v>
      </c>
      <c r="F39" s="50" t="s">
        <v>1769</v>
      </c>
      <c r="G39" s="51"/>
      <c r="H39" s="51"/>
      <c r="I39" s="47"/>
      <c r="J39" s="47"/>
      <c r="K39" s="47"/>
      <c r="L39" s="47">
        <v>10</v>
      </c>
      <c r="M39" s="47"/>
      <c r="N39" s="47"/>
      <c r="O39" s="47"/>
      <c r="P39" s="52"/>
      <c r="Q39" s="52"/>
      <c r="R39" s="52">
        <f t="shared" si="0"/>
        <v>10</v>
      </c>
      <c r="S39" s="51" t="s">
        <v>13</v>
      </c>
      <c r="T39" s="49"/>
    </row>
    <row r="40" s="27" customFormat="1" ht="49.5" customHeight="1" spans="1:20">
      <c r="A40" s="45">
        <f t="shared" si="1"/>
        <v>35</v>
      </c>
      <c r="B40" s="56" t="s">
        <v>1853</v>
      </c>
      <c r="C40" s="47" t="s">
        <v>21</v>
      </c>
      <c r="D40" s="48" t="s">
        <v>1854</v>
      </c>
      <c r="E40" s="55" t="s">
        <v>1855</v>
      </c>
      <c r="F40" s="50" t="s">
        <v>1769</v>
      </c>
      <c r="G40" s="51"/>
      <c r="H40" s="51"/>
      <c r="I40" s="47"/>
      <c r="J40" s="47"/>
      <c r="K40" s="47"/>
      <c r="L40" s="47">
        <v>8000</v>
      </c>
      <c r="M40" s="47"/>
      <c r="N40" s="47"/>
      <c r="O40" s="47"/>
      <c r="P40" s="52"/>
      <c r="Q40" s="52"/>
      <c r="R40" s="52">
        <f t="shared" si="0"/>
        <v>8000</v>
      </c>
      <c r="S40" s="51" t="s">
        <v>13</v>
      </c>
      <c r="T40" s="55"/>
    </row>
    <row r="41" s="28" customFormat="1" ht="49.5" customHeight="1" spans="1:20">
      <c r="A41" s="45">
        <f t="shared" si="1"/>
        <v>36</v>
      </c>
      <c r="B41" s="58" t="s">
        <v>1856</v>
      </c>
      <c r="C41" s="59" t="s">
        <v>398</v>
      </c>
      <c r="D41" s="60" t="s">
        <v>1857</v>
      </c>
      <c r="E41" s="61" t="s">
        <v>1858</v>
      </c>
      <c r="F41" s="50" t="s">
        <v>1769</v>
      </c>
      <c r="G41" s="62"/>
      <c r="H41" s="62"/>
      <c r="I41" s="62"/>
      <c r="J41" s="63"/>
      <c r="K41" s="63"/>
      <c r="L41" s="62"/>
      <c r="M41" s="62"/>
      <c r="N41" s="64">
        <v>12</v>
      </c>
      <c r="O41" s="62"/>
      <c r="P41" s="62"/>
      <c r="Q41" s="62"/>
      <c r="R41" s="52">
        <f t="shared" si="0"/>
        <v>12</v>
      </c>
      <c r="S41" s="62" t="s">
        <v>1859</v>
      </c>
      <c r="T41" s="61"/>
    </row>
    <row r="42" s="28" customFormat="1" ht="49.5" customHeight="1" spans="1:20">
      <c r="A42" s="45">
        <f t="shared" si="1"/>
        <v>37</v>
      </c>
      <c r="B42" s="58" t="s">
        <v>1860</v>
      </c>
      <c r="C42" s="59" t="s">
        <v>1861</v>
      </c>
      <c r="D42" s="60" t="s">
        <v>1857</v>
      </c>
      <c r="E42" s="61" t="s">
        <v>1858</v>
      </c>
      <c r="F42" s="50" t="s">
        <v>1769</v>
      </c>
      <c r="G42" s="62"/>
      <c r="H42" s="62"/>
      <c r="I42" s="62"/>
      <c r="J42" s="63"/>
      <c r="K42" s="63"/>
      <c r="L42" s="62"/>
      <c r="M42" s="62"/>
      <c r="N42" s="64">
        <v>12</v>
      </c>
      <c r="O42" s="62"/>
      <c r="P42" s="62"/>
      <c r="Q42" s="62"/>
      <c r="R42" s="52">
        <f t="shared" si="0"/>
        <v>12</v>
      </c>
      <c r="S42" s="62" t="s">
        <v>1859</v>
      </c>
      <c r="T42" s="61"/>
    </row>
    <row r="43" s="28" customFormat="1" ht="49.5" customHeight="1" spans="1:20">
      <c r="A43" s="45">
        <f t="shared" si="1"/>
        <v>38</v>
      </c>
      <c r="B43" s="58" t="s">
        <v>1862</v>
      </c>
      <c r="C43" s="59" t="s">
        <v>398</v>
      </c>
      <c r="D43" s="60" t="s">
        <v>1857</v>
      </c>
      <c r="E43" s="61" t="s">
        <v>1858</v>
      </c>
      <c r="F43" s="50" t="s">
        <v>1769</v>
      </c>
      <c r="G43" s="62"/>
      <c r="H43" s="62"/>
      <c r="I43" s="62"/>
      <c r="J43" s="63"/>
      <c r="K43" s="63"/>
      <c r="L43" s="62"/>
      <c r="M43" s="62"/>
      <c r="N43" s="64">
        <v>12</v>
      </c>
      <c r="O43" s="62"/>
      <c r="P43" s="62"/>
      <c r="Q43" s="62"/>
      <c r="R43" s="52">
        <f t="shared" si="0"/>
        <v>12</v>
      </c>
      <c r="S43" s="62" t="s">
        <v>1859</v>
      </c>
      <c r="T43" s="61"/>
    </row>
    <row r="44" s="28" customFormat="1" ht="49.5" customHeight="1" spans="1:20">
      <c r="A44" s="45">
        <f t="shared" si="1"/>
        <v>39</v>
      </c>
      <c r="B44" s="58" t="s">
        <v>1863</v>
      </c>
      <c r="C44" s="59" t="s">
        <v>398</v>
      </c>
      <c r="D44" s="60" t="s">
        <v>1857</v>
      </c>
      <c r="E44" s="61" t="s">
        <v>1858</v>
      </c>
      <c r="F44" s="50" t="s">
        <v>1769</v>
      </c>
      <c r="G44" s="62"/>
      <c r="H44" s="62"/>
      <c r="I44" s="62"/>
      <c r="J44" s="63"/>
      <c r="K44" s="63"/>
      <c r="L44" s="62"/>
      <c r="M44" s="62"/>
      <c r="N44" s="64">
        <v>6</v>
      </c>
      <c r="O44" s="62"/>
      <c r="P44" s="62"/>
      <c r="Q44" s="62"/>
      <c r="R44" s="52">
        <f t="shared" si="0"/>
        <v>6</v>
      </c>
      <c r="S44" s="62" t="s">
        <v>1859</v>
      </c>
      <c r="T44" s="61"/>
    </row>
    <row r="45" s="28" customFormat="1" ht="49.5" customHeight="1" spans="1:20">
      <c r="A45" s="45">
        <f t="shared" si="1"/>
        <v>40</v>
      </c>
      <c r="B45" s="58" t="s">
        <v>1864</v>
      </c>
      <c r="C45" s="59" t="s">
        <v>398</v>
      </c>
      <c r="D45" s="60" t="s">
        <v>1857</v>
      </c>
      <c r="E45" s="61" t="s">
        <v>1858</v>
      </c>
      <c r="F45" s="50" t="s">
        <v>1769</v>
      </c>
      <c r="G45" s="62"/>
      <c r="H45" s="62"/>
      <c r="I45" s="62"/>
      <c r="J45" s="63"/>
      <c r="K45" s="63"/>
      <c r="L45" s="62"/>
      <c r="M45" s="62"/>
      <c r="N45" s="64">
        <v>12</v>
      </c>
      <c r="O45" s="62"/>
      <c r="P45" s="62"/>
      <c r="Q45" s="62"/>
      <c r="R45" s="52">
        <f t="shared" si="0"/>
        <v>12</v>
      </c>
      <c r="S45" s="62" t="s">
        <v>1859</v>
      </c>
      <c r="T45" s="61"/>
    </row>
    <row r="46" s="28" customFormat="1" ht="49.5" customHeight="1" spans="1:20">
      <c r="A46" s="45">
        <f t="shared" si="1"/>
        <v>41</v>
      </c>
      <c r="B46" s="58" t="s">
        <v>1865</v>
      </c>
      <c r="C46" s="59" t="s">
        <v>398</v>
      </c>
      <c r="D46" s="60" t="s">
        <v>1857</v>
      </c>
      <c r="E46" s="61" t="s">
        <v>1858</v>
      </c>
      <c r="F46" s="50" t="s">
        <v>1769</v>
      </c>
      <c r="G46" s="62"/>
      <c r="H46" s="62"/>
      <c r="I46" s="62"/>
      <c r="J46" s="63"/>
      <c r="K46" s="63"/>
      <c r="L46" s="62"/>
      <c r="M46" s="62"/>
      <c r="N46" s="64">
        <v>12</v>
      </c>
      <c r="O46" s="62"/>
      <c r="P46" s="62"/>
      <c r="Q46" s="62"/>
      <c r="R46" s="52">
        <f t="shared" si="0"/>
        <v>12</v>
      </c>
      <c r="S46" s="62" t="s">
        <v>1859</v>
      </c>
      <c r="T46" s="61"/>
    </row>
    <row r="47" s="28" customFormat="1" ht="49.5" customHeight="1" spans="1:20">
      <c r="A47" s="45">
        <f t="shared" si="1"/>
        <v>42</v>
      </c>
      <c r="B47" s="58" t="s">
        <v>1862</v>
      </c>
      <c r="C47" s="59" t="s">
        <v>398</v>
      </c>
      <c r="D47" s="65" t="s">
        <v>1866</v>
      </c>
      <c r="E47" s="61" t="s">
        <v>1858</v>
      </c>
      <c r="F47" s="50" t="s">
        <v>1769</v>
      </c>
      <c r="G47" s="62"/>
      <c r="H47" s="62"/>
      <c r="I47" s="62"/>
      <c r="J47" s="63"/>
      <c r="K47" s="63"/>
      <c r="L47" s="62"/>
      <c r="M47" s="62"/>
      <c r="N47" s="64">
        <v>180</v>
      </c>
      <c r="O47" s="62"/>
      <c r="P47" s="62"/>
      <c r="Q47" s="62"/>
      <c r="R47" s="52">
        <f t="shared" si="0"/>
        <v>180</v>
      </c>
      <c r="S47" s="62" t="s">
        <v>1859</v>
      </c>
      <c r="T47" s="61"/>
    </row>
    <row r="48" s="28" customFormat="1" ht="49.5" customHeight="1" spans="1:20">
      <c r="A48" s="45">
        <f t="shared" si="1"/>
        <v>43</v>
      </c>
      <c r="B48" s="58" t="s">
        <v>1856</v>
      </c>
      <c r="C48" s="59" t="s">
        <v>398</v>
      </c>
      <c r="D48" s="65" t="s">
        <v>1866</v>
      </c>
      <c r="E48" s="61" t="s">
        <v>1858</v>
      </c>
      <c r="F48" s="50" t="s">
        <v>1769</v>
      </c>
      <c r="G48" s="62"/>
      <c r="H48" s="62"/>
      <c r="I48" s="62"/>
      <c r="J48" s="63"/>
      <c r="K48" s="63"/>
      <c r="L48" s="62"/>
      <c r="M48" s="62"/>
      <c r="N48" s="64">
        <v>180</v>
      </c>
      <c r="O48" s="62"/>
      <c r="P48" s="62"/>
      <c r="Q48" s="62"/>
      <c r="R48" s="52">
        <f t="shared" si="0"/>
        <v>180</v>
      </c>
      <c r="S48" s="62" t="s">
        <v>1859</v>
      </c>
      <c r="T48" s="61"/>
    </row>
    <row r="49" s="28" customFormat="1" ht="49.5" customHeight="1" spans="1:20">
      <c r="A49" s="45">
        <f t="shared" si="1"/>
        <v>44</v>
      </c>
      <c r="B49" s="58" t="s">
        <v>1860</v>
      </c>
      <c r="C49" s="59" t="s">
        <v>398</v>
      </c>
      <c r="D49" s="65" t="s">
        <v>1866</v>
      </c>
      <c r="E49" s="61" t="s">
        <v>1858</v>
      </c>
      <c r="F49" s="50" t="s">
        <v>1769</v>
      </c>
      <c r="G49" s="62"/>
      <c r="H49" s="62"/>
      <c r="I49" s="62"/>
      <c r="J49" s="63"/>
      <c r="K49" s="63"/>
      <c r="L49" s="62"/>
      <c r="M49" s="62"/>
      <c r="N49" s="64">
        <v>180</v>
      </c>
      <c r="O49" s="62"/>
      <c r="P49" s="62"/>
      <c r="Q49" s="62"/>
      <c r="R49" s="52">
        <f t="shared" si="0"/>
        <v>180</v>
      </c>
      <c r="S49" s="62" t="s">
        <v>1859</v>
      </c>
      <c r="T49" s="61"/>
    </row>
    <row r="50" s="29" customFormat="1" ht="49.5" customHeight="1" spans="1:20">
      <c r="A50" s="45">
        <f t="shared" si="1"/>
        <v>45</v>
      </c>
      <c r="B50" s="58" t="s">
        <v>1867</v>
      </c>
      <c r="C50" s="59" t="s">
        <v>398</v>
      </c>
      <c r="D50" s="65" t="s">
        <v>1868</v>
      </c>
      <c r="E50" s="61" t="s">
        <v>1869</v>
      </c>
      <c r="F50" s="50" t="s">
        <v>1769</v>
      </c>
      <c r="G50" s="62"/>
      <c r="H50" s="62"/>
      <c r="I50" s="62"/>
      <c r="J50" s="63"/>
      <c r="K50" s="63"/>
      <c r="L50" s="62"/>
      <c r="M50" s="62"/>
      <c r="N50" s="64">
        <v>120</v>
      </c>
      <c r="O50" s="62"/>
      <c r="P50" s="62"/>
      <c r="Q50" s="62"/>
      <c r="R50" s="52">
        <v>120</v>
      </c>
      <c r="S50" s="62" t="s">
        <v>1859</v>
      </c>
      <c r="T50" s="61"/>
    </row>
    <row r="51" s="28" customFormat="1" ht="49.5" customHeight="1" spans="1:20">
      <c r="A51" s="45">
        <f t="shared" si="1"/>
        <v>46</v>
      </c>
      <c r="B51" s="58" t="s">
        <v>1870</v>
      </c>
      <c r="C51" s="59" t="s">
        <v>1871</v>
      </c>
      <c r="D51" s="65" t="s">
        <v>1866</v>
      </c>
      <c r="E51" s="61" t="s">
        <v>1858</v>
      </c>
      <c r="F51" s="50" t="s">
        <v>1769</v>
      </c>
      <c r="G51" s="62"/>
      <c r="H51" s="62"/>
      <c r="I51" s="62"/>
      <c r="J51" s="63"/>
      <c r="K51" s="63"/>
      <c r="L51" s="62"/>
      <c r="M51" s="62"/>
      <c r="N51" s="64">
        <v>60</v>
      </c>
      <c r="O51" s="62"/>
      <c r="P51" s="62"/>
      <c r="Q51" s="62"/>
      <c r="R51" s="52">
        <f t="shared" ref="R51:R66" si="2">SUM(H51:Q51)</f>
        <v>60</v>
      </c>
      <c r="S51" s="62" t="s">
        <v>1859</v>
      </c>
      <c r="T51" s="61"/>
    </row>
    <row r="52" s="28" customFormat="1" ht="49.5" customHeight="1" spans="1:20">
      <c r="A52" s="45">
        <f t="shared" si="1"/>
        <v>47</v>
      </c>
      <c r="B52" s="58" t="s">
        <v>1856</v>
      </c>
      <c r="C52" s="59" t="s">
        <v>398</v>
      </c>
      <c r="D52" s="60" t="s">
        <v>1872</v>
      </c>
      <c r="E52" s="61" t="s">
        <v>1869</v>
      </c>
      <c r="F52" s="50" t="s">
        <v>1769</v>
      </c>
      <c r="G52" s="62"/>
      <c r="H52" s="62"/>
      <c r="I52" s="62"/>
      <c r="J52" s="63"/>
      <c r="K52" s="63"/>
      <c r="L52" s="62"/>
      <c r="M52" s="62"/>
      <c r="N52" s="64">
        <v>12</v>
      </c>
      <c r="O52" s="62"/>
      <c r="P52" s="62"/>
      <c r="Q52" s="62"/>
      <c r="R52" s="52">
        <f t="shared" si="2"/>
        <v>12</v>
      </c>
      <c r="S52" s="62" t="s">
        <v>1859</v>
      </c>
      <c r="T52" s="61"/>
    </row>
    <row r="53" s="28" customFormat="1" ht="49.5" customHeight="1" spans="1:20">
      <c r="A53" s="45">
        <f t="shared" si="1"/>
        <v>48</v>
      </c>
      <c r="B53" s="58" t="s">
        <v>1860</v>
      </c>
      <c r="C53" s="59" t="s">
        <v>398</v>
      </c>
      <c r="D53" s="60" t="s">
        <v>1872</v>
      </c>
      <c r="E53" s="61" t="s">
        <v>1873</v>
      </c>
      <c r="F53" s="50" t="s">
        <v>1769</v>
      </c>
      <c r="G53" s="62"/>
      <c r="H53" s="62"/>
      <c r="I53" s="62"/>
      <c r="J53" s="63"/>
      <c r="K53" s="63"/>
      <c r="L53" s="62"/>
      <c r="M53" s="62"/>
      <c r="N53" s="64">
        <v>12</v>
      </c>
      <c r="O53" s="62"/>
      <c r="P53" s="62"/>
      <c r="Q53" s="62"/>
      <c r="R53" s="52">
        <f t="shared" si="2"/>
        <v>12</v>
      </c>
      <c r="S53" s="62" t="s">
        <v>1859</v>
      </c>
      <c r="T53" s="61"/>
    </row>
    <row r="54" s="28" customFormat="1" ht="49.5" customHeight="1" spans="1:20">
      <c r="A54" s="45">
        <f t="shared" si="1"/>
        <v>49</v>
      </c>
      <c r="B54" s="58" t="s">
        <v>1862</v>
      </c>
      <c r="C54" s="59" t="s">
        <v>398</v>
      </c>
      <c r="D54" s="60" t="s">
        <v>1872</v>
      </c>
      <c r="E54" s="61" t="s">
        <v>1873</v>
      </c>
      <c r="F54" s="50" t="s">
        <v>1769</v>
      </c>
      <c r="G54" s="62"/>
      <c r="H54" s="62"/>
      <c r="I54" s="62"/>
      <c r="J54" s="63"/>
      <c r="K54" s="63"/>
      <c r="L54" s="62"/>
      <c r="M54" s="62"/>
      <c r="N54" s="64">
        <v>12</v>
      </c>
      <c r="O54" s="62"/>
      <c r="P54" s="62"/>
      <c r="Q54" s="62"/>
      <c r="R54" s="52">
        <f t="shared" si="2"/>
        <v>12</v>
      </c>
      <c r="S54" s="62" t="s">
        <v>1859</v>
      </c>
      <c r="T54" s="61"/>
    </row>
    <row r="55" s="28" customFormat="1" ht="49.5" customHeight="1" spans="1:20">
      <c r="A55" s="45">
        <f t="shared" si="1"/>
        <v>50</v>
      </c>
      <c r="B55" s="58" t="s">
        <v>1860</v>
      </c>
      <c r="C55" s="59" t="s">
        <v>398</v>
      </c>
      <c r="D55" s="59" t="s">
        <v>1874</v>
      </c>
      <c r="E55" s="61" t="s">
        <v>1873</v>
      </c>
      <c r="F55" s="50" t="s">
        <v>1769</v>
      </c>
      <c r="G55" s="62"/>
      <c r="H55" s="62"/>
      <c r="I55" s="62"/>
      <c r="J55" s="63"/>
      <c r="K55" s="63"/>
      <c r="L55" s="62"/>
      <c r="M55" s="62"/>
      <c r="N55" s="64">
        <v>3</v>
      </c>
      <c r="O55" s="62"/>
      <c r="P55" s="62"/>
      <c r="Q55" s="62"/>
      <c r="R55" s="52">
        <f t="shared" si="2"/>
        <v>3</v>
      </c>
      <c r="S55" s="62" t="s">
        <v>1859</v>
      </c>
      <c r="T55" s="61"/>
    </row>
    <row r="56" s="28" customFormat="1" ht="49.5" customHeight="1" spans="1:20">
      <c r="A56" s="45">
        <f t="shared" si="1"/>
        <v>51</v>
      </c>
      <c r="B56" s="58" t="s">
        <v>1862</v>
      </c>
      <c r="C56" s="59" t="s">
        <v>398</v>
      </c>
      <c r="D56" s="59" t="s">
        <v>1874</v>
      </c>
      <c r="E56" s="61" t="s">
        <v>1873</v>
      </c>
      <c r="F56" s="50" t="s">
        <v>1769</v>
      </c>
      <c r="G56" s="62"/>
      <c r="H56" s="62"/>
      <c r="I56" s="62"/>
      <c r="J56" s="63"/>
      <c r="K56" s="63"/>
      <c r="L56" s="62"/>
      <c r="M56" s="62"/>
      <c r="N56" s="64">
        <v>3</v>
      </c>
      <c r="O56" s="62"/>
      <c r="P56" s="62"/>
      <c r="Q56" s="62"/>
      <c r="R56" s="52">
        <f t="shared" si="2"/>
        <v>3</v>
      </c>
      <c r="S56" s="62" t="s">
        <v>1859</v>
      </c>
      <c r="T56" s="61"/>
    </row>
    <row r="57" s="28" customFormat="1" ht="49.5" customHeight="1" spans="1:20">
      <c r="A57" s="45">
        <f t="shared" si="1"/>
        <v>52</v>
      </c>
      <c r="B57" s="66" t="s">
        <v>1875</v>
      </c>
      <c r="C57" s="59" t="s">
        <v>930</v>
      </c>
      <c r="D57" s="59" t="s">
        <v>1876</v>
      </c>
      <c r="E57" s="61" t="s">
        <v>1877</v>
      </c>
      <c r="F57" s="50" t="s">
        <v>1769</v>
      </c>
      <c r="G57" s="62"/>
      <c r="H57" s="62"/>
      <c r="I57" s="62"/>
      <c r="J57" s="63"/>
      <c r="K57" s="63"/>
      <c r="L57" s="62"/>
      <c r="M57" s="62"/>
      <c r="N57" s="64">
        <v>300</v>
      </c>
      <c r="O57" s="62"/>
      <c r="P57" s="62"/>
      <c r="Q57" s="62"/>
      <c r="R57" s="52">
        <f t="shared" si="2"/>
        <v>300</v>
      </c>
      <c r="S57" s="62" t="s">
        <v>1859</v>
      </c>
      <c r="T57" s="67" t="s">
        <v>1878</v>
      </c>
    </row>
    <row r="58" s="28" customFormat="1" ht="49.5" customHeight="1" spans="1:20">
      <c r="A58" s="45">
        <f t="shared" si="1"/>
        <v>53</v>
      </c>
      <c r="B58" s="66" t="s">
        <v>1879</v>
      </c>
      <c r="C58" s="59" t="s">
        <v>930</v>
      </c>
      <c r="D58" s="59" t="s">
        <v>1876</v>
      </c>
      <c r="E58" s="61" t="s">
        <v>1877</v>
      </c>
      <c r="F58" s="50" t="s">
        <v>1769</v>
      </c>
      <c r="G58" s="62"/>
      <c r="H58" s="62"/>
      <c r="I58" s="62"/>
      <c r="J58" s="63"/>
      <c r="K58" s="63"/>
      <c r="L58" s="62"/>
      <c r="M58" s="62"/>
      <c r="N58" s="64">
        <v>900</v>
      </c>
      <c r="O58" s="62"/>
      <c r="P58" s="62"/>
      <c r="Q58" s="62"/>
      <c r="R58" s="52">
        <f t="shared" si="2"/>
        <v>900</v>
      </c>
      <c r="S58" s="62" t="s">
        <v>1859</v>
      </c>
      <c r="T58" s="61"/>
    </row>
    <row r="59" s="28" customFormat="1" ht="49.5" customHeight="1" spans="1:20">
      <c r="A59" s="45">
        <f t="shared" si="1"/>
        <v>54</v>
      </c>
      <c r="B59" s="66" t="s">
        <v>1880</v>
      </c>
      <c r="C59" s="59" t="s">
        <v>930</v>
      </c>
      <c r="D59" s="59" t="s">
        <v>1876</v>
      </c>
      <c r="E59" s="61" t="s">
        <v>1877</v>
      </c>
      <c r="F59" s="50" t="s">
        <v>1769</v>
      </c>
      <c r="G59" s="62"/>
      <c r="H59" s="62"/>
      <c r="I59" s="62"/>
      <c r="J59" s="63"/>
      <c r="K59" s="63"/>
      <c r="L59" s="62"/>
      <c r="M59" s="62"/>
      <c r="N59" s="64">
        <v>900</v>
      </c>
      <c r="O59" s="62"/>
      <c r="P59" s="62"/>
      <c r="Q59" s="62"/>
      <c r="R59" s="52">
        <f t="shared" si="2"/>
        <v>900</v>
      </c>
      <c r="S59" s="62" t="s">
        <v>1859</v>
      </c>
      <c r="T59" s="61"/>
    </row>
    <row r="60" s="28" customFormat="1" ht="49.5" customHeight="1" spans="1:20">
      <c r="A60" s="45">
        <f t="shared" si="1"/>
        <v>55</v>
      </c>
      <c r="B60" s="66" t="s">
        <v>1881</v>
      </c>
      <c r="C60" s="59" t="s">
        <v>930</v>
      </c>
      <c r="D60" s="59" t="s">
        <v>1876</v>
      </c>
      <c r="E60" s="61" t="s">
        <v>1877</v>
      </c>
      <c r="F60" s="50" t="s">
        <v>1769</v>
      </c>
      <c r="G60" s="62"/>
      <c r="H60" s="62"/>
      <c r="I60" s="62"/>
      <c r="J60" s="63"/>
      <c r="K60" s="63"/>
      <c r="L60" s="62"/>
      <c r="M60" s="62"/>
      <c r="N60" s="64">
        <v>900</v>
      </c>
      <c r="O60" s="62"/>
      <c r="P60" s="62"/>
      <c r="Q60" s="62"/>
      <c r="R60" s="52">
        <f t="shared" si="2"/>
        <v>900</v>
      </c>
      <c r="S60" s="62" t="s">
        <v>1859</v>
      </c>
      <c r="T60" s="61"/>
    </row>
    <row r="61" s="28" customFormat="1" ht="49.5" customHeight="1" spans="1:20">
      <c r="A61" s="45">
        <f t="shared" si="1"/>
        <v>56</v>
      </c>
      <c r="B61" s="66" t="s">
        <v>1882</v>
      </c>
      <c r="C61" s="59" t="s">
        <v>930</v>
      </c>
      <c r="D61" s="59" t="s">
        <v>1876</v>
      </c>
      <c r="E61" s="61" t="s">
        <v>1883</v>
      </c>
      <c r="F61" s="50" t="s">
        <v>1769</v>
      </c>
      <c r="G61" s="62"/>
      <c r="H61" s="62"/>
      <c r="I61" s="62"/>
      <c r="J61" s="63"/>
      <c r="K61" s="63"/>
      <c r="L61" s="62"/>
      <c r="M61" s="62"/>
      <c r="N61" s="64">
        <v>120</v>
      </c>
      <c r="O61" s="62"/>
      <c r="P61" s="62"/>
      <c r="Q61" s="62"/>
      <c r="R61" s="52">
        <f t="shared" si="2"/>
        <v>120</v>
      </c>
      <c r="S61" s="62" t="s">
        <v>1859</v>
      </c>
      <c r="T61" s="61"/>
    </row>
    <row r="62" s="28" customFormat="1" ht="49.5" customHeight="1" spans="1:20">
      <c r="A62" s="45">
        <f t="shared" si="1"/>
        <v>57</v>
      </c>
      <c r="B62" s="68" t="s">
        <v>1884</v>
      </c>
      <c r="C62" s="59" t="s">
        <v>930</v>
      </c>
      <c r="D62" s="59" t="s">
        <v>1876</v>
      </c>
      <c r="E62" s="61" t="s">
        <v>1885</v>
      </c>
      <c r="F62" s="50" t="s">
        <v>1769</v>
      </c>
      <c r="G62" s="62"/>
      <c r="H62" s="62"/>
      <c r="I62" s="62"/>
      <c r="J62" s="63"/>
      <c r="K62" s="63"/>
      <c r="L62" s="62"/>
      <c r="M62" s="62"/>
      <c r="N62" s="69">
        <v>900</v>
      </c>
      <c r="O62" s="62"/>
      <c r="P62" s="62"/>
      <c r="Q62" s="62"/>
      <c r="R62" s="52">
        <f t="shared" si="2"/>
        <v>900</v>
      </c>
      <c r="S62" s="62" t="s">
        <v>1859</v>
      </c>
      <c r="T62" s="61"/>
    </row>
    <row r="63" s="28" customFormat="1" ht="49.5" customHeight="1" spans="1:20">
      <c r="A63" s="45">
        <f t="shared" si="1"/>
        <v>58</v>
      </c>
      <c r="B63" s="68" t="s">
        <v>1886</v>
      </c>
      <c r="C63" s="59" t="s">
        <v>930</v>
      </c>
      <c r="D63" s="59" t="s">
        <v>1876</v>
      </c>
      <c r="E63" s="61" t="s">
        <v>1885</v>
      </c>
      <c r="F63" s="50" t="s">
        <v>1769</v>
      </c>
      <c r="G63" s="62"/>
      <c r="H63" s="62"/>
      <c r="I63" s="62"/>
      <c r="J63" s="63"/>
      <c r="K63" s="63"/>
      <c r="L63" s="62"/>
      <c r="M63" s="62"/>
      <c r="N63" s="69">
        <v>900</v>
      </c>
      <c r="O63" s="62"/>
      <c r="P63" s="62"/>
      <c r="Q63" s="62"/>
      <c r="R63" s="52">
        <f t="shared" si="2"/>
        <v>900</v>
      </c>
      <c r="S63" s="62" t="s">
        <v>1859</v>
      </c>
      <c r="T63" s="61"/>
    </row>
    <row r="64" s="28" customFormat="1" ht="49.5" customHeight="1" spans="1:20">
      <c r="A64" s="45">
        <f t="shared" si="1"/>
        <v>59</v>
      </c>
      <c r="B64" s="68" t="s">
        <v>1887</v>
      </c>
      <c r="C64" s="59" t="s">
        <v>930</v>
      </c>
      <c r="D64" s="59" t="s">
        <v>1876</v>
      </c>
      <c r="E64" s="61" t="s">
        <v>1885</v>
      </c>
      <c r="F64" s="50" t="s">
        <v>1769</v>
      </c>
      <c r="G64" s="62"/>
      <c r="H64" s="62"/>
      <c r="I64" s="62"/>
      <c r="J64" s="63"/>
      <c r="K64" s="63"/>
      <c r="L64" s="62"/>
      <c r="M64" s="62"/>
      <c r="N64" s="69">
        <v>900</v>
      </c>
      <c r="O64" s="62"/>
      <c r="P64" s="62"/>
      <c r="Q64" s="62"/>
      <c r="R64" s="52">
        <f t="shared" si="2"/>
        <v>900</v>
      </c>
      <c r="S64" s="62" t="s">
        <v>1859</v>
      </c>
      <c r="T64" s="61"/>
    </row>
    <row r="65" s="28" customFormat="1" ht="49.5" customHeight="1" spans="1:20">
      <c r="A65" s="45">
        <f t="shared" si="1"/>
        <v>60</v>
      </c>
      <c r="B65" s="59" t="s">
        <v>1888</v>
      </c>
      <c r="C65" s="59" t="s">
        <v>930</v>
      </c>
      <c r="D65" s="69" t="s">
        <v>1889</v>
      </c>
      <c r="E65" s="61" t="s">
        <v>1890</v>
      </c>
      <c r="F65" s="50" t="s">
        <v>1769</v>
      </c>
      <c r="G65" s="62"/>
      <c r="H65" s="62"/>
      <c r="I65" s="62"/>
      <c r="J65" s="63"/>
      <c r="K65" s="63"/>
      <c r="L65" s="62"/>
      <c r="M65" s="62"/>
      <c r="N65" s="64">
        <v>6</v>
      </c>
      <c r="O65" s="62"/>
      <c r="P65" s="62"/>
      <c r="Q65" s="62"/>
      <c r="R65" s="52">
        <f t="shared" si="2"/>
        <v>6</v>
      </c>
      <c r="S65" s="62" t="s">
        <v>1859</v>
      </c>
      <c r="T65" s="61"/>
    </row>
    <row r="66" s="28" customFormat="1" ht="49.5" customHeight="1" spans="1:20">
      <c r="A66" s="45">
        <f t="shared" si="1"/>
        <v>61</v>
      </c>
      <c r="B66" s="59" t="s">
        <v>1888</v>
      </c>
      <c r="C66" s="59" t="s">
        <v>930</v>
      </c>
      <c r="D66" s="69" t="s">
        <v>1891</v>
      </c>
      <c r="E66" s="61" t="s">
        <v>1890</v>
      </c>
      <c r="F66" s="50" t="s">
        <v>1769</v>
      </c>
      <c r="G66" s="62"/>
      <c r="H66" s="62"/>
      <c r="I66" s="62"/>
      <c r="J66" s="63"/>
      <c r="K66" s="63"/>
      <c r="L66" s="62"/>
      <c r="M66" s="62"/>
      <c r="N66" s="64">
        <v>20</v>
      </c>
      <c r="O66" s="62"/>
      <c r="P66" s="62"/>
      <c r="Q66" s="62"/>
      <c r="R66" s="52">
        <f t="shared" si="2"/>
        <v>20</v>
      </c>
      <c r="S66" s="62" t="s">
        <v>1859</v>
      </c>
      <c r="T66" s="61"/>
    </row>
    <row r="67" s="29" customFormat="1" ht="49.5" customHeight="1" spans="1:20">
      <c r="A67" s="45">
        <f t="shared" si="1"/>
        <v>62</v>
      </c>
      <c r="B67" s="59" t="s">
        <v>1888</v>
      </c>
      <c r="C67" s="59"/>
      <c r="D67" s="69" t="s">
        <v>1892</v>
      </c>
      <c r="E67" s="61" t="s">
        <v>1890</v>
      </c>
      <c r="F67" s="50" t="s">
        <v>1769</v>
      </c>
      <c r="G67" s="62"/>
      <c r="H67" s="62"/>
      <c r="I67" s="62"/>
      <c r="J67" s="63"/>
      <c r="K67" s="63"/>
      <c r="L67" s="62"/>
      <c r="M67" s="62"/>
      <c r="N67" s="64">
        <v>30</v>
      </c>
      <c r="O67" s="62"/>
      <c r="P67" s="62"/>
      <c r="Q67" s="62"/>
      <c r="R67" s="52">
        <v>30</v>
      </c>
      <c r="S67" s="62" t="s">
        <v>1859</v>
      </c>
      <c r="T67" s="61"/>
    </row>
    <row r="68" s="28" customFormat="1" ht="49.5" customHeight="1" spans="1:20">
      <c r="A68" s="45">
        <f t="shared" si="1"/>
        <v>63</v>
      </c>
      <c r="B68" s="70" t="s">
        <v>1893</v>
      </c>
      <c r="C68" s="59" t="s">
        <v>930</v>
      </c>
      <c r="D68" s="60" t="s">
        <v>1894</v>
      </c>
      <c r="E68" s="61" t="s">
        <v>1890</v>
      </c>
      <c r="F68" s="50" t="s">
        <v>1769</v>
      </c>
      <c r="G68" s="62"/>
      <c r="H68" s="62"/>
      <c r="I68" s="62"/>
      <c r="J68" s="63"/>
      <c r="K68" s="63"/>
      <c r="L68" s="62"/>
      <c r="M68" s="62"/>
      <c r="N68" s="64">
        <v>6</v>
      </c>
      <c r="O68" s="62"/>
      <c r="P68" s="62"/>
      <c r="Q68" s="62"/>
      <c r="R68" s="52">
        <f t="shared" ref="R68:R70" si="3">SUM(H68:Q68)</f>
        <v>6</v>
      </c>
      <c r="S68" s="62" t="s">
        <v>1859</v>
      </c>
      <c r="T68" s="61"/>
    </row>
    <row r="69" s="28" customFormat="1" ht="49.5" customHeight="1" spans="1:20">
      <c r="A69" s="45">
        <f t="shared" si="1"/>
        <v>64</v>
      </c>
      <c r="B69" s="70" t="s">
        <v>1893</v>
      </c>
      <c r="C69" s="59" t="s">
        <v>930</v>
      </c>
      <c r="D69" s="60" t="s">
        <v>1895</v>
      </c>
      <c r="E69" s="61" t="s">
        <v>1890</v>
      </c>
      <c r="F69" s="50" t="s">
        <v>1769</v>
      </c>
      <c r="G69" s="62"/>
      <c r="H69" s="62"/>
      <c r="I69" s="62"/>
      <c r="J69" s="63"/>
      <c r="K69" s="63"/>
      <c r="L69" s="62"/>
      <c r="M69" s="62"/>
      <c r="N69" s="64">
        <v>20</v>
      </c>
      <c r="O69" s="62"/>
      <c r="P69" s="62"/>
      <c r="Q69" s="62"/>
      <c r="R69" s="52">
        <f t="shared" si="3"/>
        <v>20</v>
      </c>
      <c r="S69" s="62" t="s">
        <v>1859</v>
      </c>
      <c r="T69" s="61"/>
    </row>
    <row r="70" s="28" customFormat="1" ht="49.5" customHeight="1" spans="1:20">
      <c r="A70" s="45">
        <f t="shared" si="1"/>
        <v>65</v>
      </c>
      <c r="B70" s="66" t="s">
        <v>1896</v>
      </c>
      <c r="C70" s="59" t="s">
        <v>930</v>
      </c>
      <c r="D70" s="69" t="s">
        <v>1897</v>
      </c>
      <c r="E70" s="61" t="s">
        <v>1898</v>
      </c>
      <c r="F70" s="50" t="s">
        <v>1769</v>
      </c>
      <c r="G70" s="62"/>
      <c r="H70" s="62"/>
      <c r="I70" s="62"/>
      <c r="J70" s="63"/>
      <c r="K70" s="63"/>
      <c r="L70" s="62"/>
      <c r="M70" s="62"/>
      <c r="N70" s="69">
        <v>320</v>
      </c>
      <c r="O70" s="62"/>
      <c r="P70" s="62"/>
      <c r="Q70" s="62"/>
      <c r="R70" s="52">
        <f t="shared" si="3"/>
        <v>320</v>
      </c>
      <c r="S70" s="62" t="s">
        <v>1859</v>
      </c>
      <c r="T70" s="61"/>
    </row>
    <row r="71" s="29" customFormat="1" ht="49.5" customHeight="1" spans="1:20">
      <c r="A71" s="45">
        <f t="shared" ref="A71:A104" si="4">A70+1</f>
        <v>66</v>
      </c>
      <c r="B71" s="66" t="s">
        <v>1896</v>
      </c>
      <c r="C71" s="59" t="s">
        <v>930</v>
      </c>
      <c r="D71" s="69" t="s">
        <v>1899</v>
      </c>
      <c r="E71" s="61" t="s">
        <v>1898</v>
      </c>
      <c r="F71" s="50" t="s">
        <v>1769</v>
      </c>
      <c r="G71" s="62"/>
      <c r="H71" s="62"/>
      <c r="I71" s="62"/>
      <c r="J71" s="63"/>
      <c r="K71" s="63"/>
      <c r="L71" s="62"/>
      <c r="M71" s="62"/>
      <c r="N71" s="69">
        <v>60</v>
      </c>
      <c r="O71" s="62"/>
      <c r="P71" s="62"/>
      <c r="Q71" s="62"/>
      <c r="R71" s="52">
        <v>60</v>
      </c>
      <c r="S71" s="62" t="s">
        <v>1859</v>
      </c>
      <c r="T71" s="61"/>
    </row>
    <row r="72" s="29" customFormat="1" ht="49.5" customHeight="1" spans="1:20">
      <c r="A72" s="45">
        <f t="shared" si="4"/>
        <v>67</v>
      </c>
      <c r="B72" s="66" t="s">
        <v>1896</v>
      </c>
      <c r="C72" s="59" t="s">
        <v>930</v>
      </c>
      <c r="D72" s="69" t="s">
        <v>1900</v>
      </c>
      <c r="E72" s="71" t="s">
        <v>1901</v>
      </c>
      <c r="F72" s="50" t="s">
        <v>1769</v>
      </c>
      <c r="G72" s="62"/>
      <c r="H72" s="62"/>
      <c r="I72" s="62"/>
      <c r="J72" s="63"/>
      <c r="K72" s="63"/>
      <c r="L72" s="62"/>
      <c r="M72" s="62"/>
      <c r="N72" s="69">
        <v>30</v>
      </c>
      <c r="O72" s="62"/>
      <c r="P72" s="62"/>
      <c r="Q72" s="62"/>
      <c r="R72" s="52">
        <v>30</v>
      </c>
      <c r="S72" s="62" t="s">
        <v>1859</v>
      </c>
      <c r="T72" s="71"/>
    </row>
    <row r="73" s="28" customFormat="1" ht="49.5" customHeight="1" spans="1:20">
      <c r="A73" s="45">
        <f t="shared" si="4"/>
        <v>68</v>
      </c>
      <c r="B73" s="72" t="s">
        <v>1902</v>
      </c>
      <c r="C73" s="59" t="s">
        <v>930</v>
      </c>
      <c r="D73" s="69" t="s">
        <v>1903</v>
      </c>
      <c r="E73" s="61" t="s">
        <v>1898</v>
      </c>
      <c r="F73" s="50" t="s">
        <v>1769</v>
      </c>
      <c r="G73" s="62"/>
      <c r="H73" s="62"/>
      <c r="I73" s="62"/>
      <c r="J73" s="63"/>
      <c r="K73" s="63"/>
      <c r="L73" s="62"/>
      <c r="M73" s="62"/>
      <c r="N73" s="69">
        <v>10</v>
      </c>
      <c r="O73" s="62"/>
      <c r="P73" s="62"/>
      <c r="Q73" s="62"/>
      <c r="R73" s="52">
        <f t="shared" ref="R73:R78" si="5">SUM(H73:Q73)</f>
        <v>10</v>
      </c>
      <c r="S73" s="62" t="s">
        <v>1859</v>
      </c>
      <c r="T73" s="61"/>
    </row>
    <row r="74" s="29" customFormat="1" ht="49.5" customHeight="1" spans="1:20">
      <c r="A74" s="45">
        <f t="shared" si="4"/>
        <v>69</v>
      </c>
      <c r="B74" s="72" t="s">
        <v>1904</v>
      </c>
      <c r="C74" s="59" t="s">
        <v>930</v>
      </c>
      <c r="D74" s="69" t="s">
        <v>1905</v>
      </c>
      <c r="E74" s="61" t="s">
        <v>1898</v>
      </c>
      <c r="F74" s="50" t="s">
        <v>1769</v>
      </c>
      <c r="G74" s="62"/>
      <c r="H74" s="62"/>
      <c r="I74" s="62"/>
      <c r="J74" s="63"/>
      <c r="K74" s="63"/>
      <c r="L74" s="62"/>
      <c r="M74" s="62"/>
      <c r="N74" s="69">
        <v>20</v>
      </c>
      <c r="O74" s="62"/>
      <c r="P74" s="62"/>
      <c r="Q74" s="62"/>
      <c r="R74" s="52">
        <v>20</v>
      </c>
      <c r="S74" s="62" t="s">
        <v>1859</v>
      </c>
      <c r="T74" s="61"/>
    </row>
    <row r="75" s="29" customFormat="1" ht="49.5" customHeight="1" spans="1:20">
      <c r="A75" s="45">
        <f t="shared" si="4"/>
        <v>70</v>
      </c>
      <c r="B75" s="72" t="s">
        <v>1906</v>
      </c>
      <c r="C75" s="59" t="s">
        <v>930</v>
      </c>
      <c r="D75" s="69" t="s">
        <v>1907</v>
      </c>
      <c r="E75" s="61" t="s">
        <v>1898</v>
      </c>
      <c r="F75" s="50" t="s">
        <v>1769</v>
      </c>
      <c r="G75" s="62"/>
      <c r="H75" s="62"/>
      <c r="I75" s="62"/>
      <c r="J75" s="63"/>
      <c r="K75" s="63"/>
      <c r="L75" s="62"/>
      <c r="M75" s="62"/>
      <c r="N75" s="69">
        <v>40</v>
      </c>
      <c r="O75" s="62"/>
      <c r="P75" s="62"/>
      <c r="Q75" s="62"/>
      <c r="R75" s="52">
        <v>40</v>
      </c>
      <c r="S75" s="62" t="s">
        <v>1859</v>
      </c>
      <c r="T75" s="61"/>
    </row>
    <row r="76" s="28" customFormat="1" ht="49.5" customHeight="1" spans="1:20">
      <c r="A76" s="45">
        <f t="shared" si="4"/>
        <v>71</v>
      </c>
      <c r="B76" s="72" t="s">
        <v>1908</v>
      </c>
      <c r="C76" s="59" t="s">
        <v>930</v>
      </c>
      <c r="D76" s="69" t="s">
        <v>1909</v>
      </c>
      <c r="E76" s="61" t="s">
        <v>1898</v>
      </c>
      <c r="F76" s="50" t="s">
        <v>1769</v>
      </c>
      <c r="G76" s="62"/>
      <c r="H76" s="62"/>
      <c r="I76" s="62"/>
      <c r="J76" s="63"/>
      <c r="K76" s="63"/>
      <c r="L76" s="62"/>
      <c r="M76" s="62"/>
      <c r="N76" s="69">
        <v>5</v>
      </c>
      <c r="O76" s="62"/>
      <c r="P76" s="62"/>
      <c r="Q76" s="62"/>
      <c r="R76" s="52">
        <f t="shared" si="5"/>
        <v>5</v>
      </c>
      <c r="S76" s="62" t="s">
        <v>1859</v>
      </c>
      <c r="T76" s="61"/>
    </row>
    <row r="77" s="28" customFormat="1" ht="49.5" customHeight="1" spans="1:20">
      <c r="A77" s="45">
        <f t="shared" si="4"/>
        <v>72</v>
      </c>
      <c r="B77" s="72" t="s">
        <v>1910</v>
      </c>
      <c r="C77" s="59" t="s">
        <v>930</v>
      </c>
      <c r="D77" s="69" t="s">
        <v>1899</v>
      </c>
      <c r="E77" s="71" t="s">
        <v>24</v>
      </c>
      <c r="F77" s="50" t="s">
        <v>1769</v>
      </c>
      <c r="G77" s="62"/>
      <c r="H77" s="62"/>
      <c r="I77" s="62"/>
      <c r="J77" s="63"/>
      <c r="K77" s="63"/>
      <c r="L77" s="62"/>
      <c r="M77" s="62"/>
      <c r="N77" s="69">
        <v>40</v>
      </c>
      <c r="O77" s="62"/>
      <c r="P77" s="62"/>
      <c r="Q77" s="62"/>
      <c r="R77" s="52">
        <f t="shared" si="5"/>
        <v>40</v>
      </c>
      <c r="S77" s="62" t="s">
        <v>1859</v>
      </c>
      <c r="T77" s="71"/>
    </row>
    <row r="78" s="28" customFormat="1" ht="49.5" customHeight="1" spans="1:20">
      <c r="A78" s="45">
        <f t="shared" si="4"/>
        <v>73</v>
      </c>
      <c r="B78" s="72" t="s">
        <v>1911</v>
      </c>
      <c r="C78" s="59" t="s">
        <v>930</v>
      </c>
      <c r="D78" s="69" t="s">
        <v>1899</v>
      </c>
      <c r="E78" s="71" t="s">
        <v>24</v>
      </c>
      <c r="F78" s="50" t="s">
        <v>1769</v>
      </c>
      <c r="G78" s="62"/>
      <c r="H78" s="62"/>
      <c r="I78" s="62"/>
      <c r="J78" s="63"/>
      <c r="K78" s="63"/>
      <c r="L78" s="62"/>
      <c r="M78" s="62"/>
      <c r="N78" s="73">
        <v>40</v>
      </c>
      <c r="O78" s="62"/>
      <c r="P78" s="62"/>
      <c r="Q78" s="62"/>
      <c r="R78" s="52">
        <f t="shared" si="5"/>
        <v>40</v>
      </c>
      <c r="S78" s="62" t="s">
        <v>1859</v>
      </c>
      <c r="T78" s="71"/>
    </row>
    <row r="79" s="29" customFormat="1" ht="49.5" customHeight="1" spans="1:20">
      <c r="A79" s="45">
        <f t="shared" si="4"/>
        <v>74</v>
      </c>
      <c r="B79" s="72" t="s">
        <v>1912</v>
      </c>
      <c r="C79" s="59" t="s">
        <v>930</v>
      </c>
      <c r="D79" s="69" t="s">
        <v>1899</v>
      </c>
      <c r="E79" s="71" t="s">
        <v>24</v>
      </c>
      <c r="F79" s="50" t="s">
        <v>1769</v>
      </c>
      <c r="G79" s="62"/>
      <c r="H79" s="62"/>
      <c r="I79" s="62"/>
      <c r="J79" s="63"/>
      <c r="K79" s="63"/>
      <c r="L79" s="62"/>
      <c r="M79" s="62"/>
      <c r="N79" s="73">
        <v>40</v>
      </c>
      <c r="O79" s="62"/>
      <c r="P79" s="62"/>
      <c r="Q79" s="62"/>
      <c r="R79" s="52">
        <v>40</v>
      </c>
      <c r="S79" s="62" t="s">
        <v>1859</v>
      </c>
      <c r="T79" s="71"/>
    </row>
    <row r="80" s="28" customFormat="1" ht="49.5" customHeight="1" spans="1:20">
      <c r="A80" s="45">
        <f t="shared" si="4"/>
        <v>75</v>
      </c>
      <c r="B80" s="70" t="s">
        <v>1913</v>
      </c>
      <c r="C80" s="59" t="s">
        <v>930</v>
      </c>
      <c r="D80" s="60" t="s">
        <v>1914</v>
      </c>
      <c r="E80" s="71" t="s">
        <v>24</v>
      </c>
      <c r="F80" s="50" t="s">
        <v>1769</v>
      </c>
      <c r="G80" s="62"/>
      <c r="H80" s="62"/>
      <c r="I80" s="62"/>
      <c r="J80" s="63"/>
      <c r="K80" s="63"/>
      <c r="L80" s="62"/>
      <c r="M80" s="62"/>
      <c r="N80" s="64">
        <v>1500</v>
      </c>
      <c r="O80" s="62"/>
      <c r="P80" s="62"/>
      <c r="Q80" s="62"/>
      <c r="R80" s="52">
        <f t="shared" ref="R80:R104" si="6">SUM(H80:Q80)</f>
        <v>1500</v>
      </c>
      <c r="S80" s="62" t="s">
        <v>1859</v>
      </c>
      <c r="T80" s="71"/>
    </row>
    <row r="81" s="28" customFormat="1" ht="49.5" customHeight="1" spans="1:20">
      <c r="A81" s="45">
        <f t="shared" si="4"/>
        <v>76</v>
      </c>
      <c r="B81" s="70" t="s">
        <v>1915</v>
      </c>
      <c r="C81" s="59" t="s">
        <v>930</v>
      </c>
      <c r="D81" s="60" t="s">
        <v>1916</v>
      </c>
      <c r="E81" s="61" t="s">
        <v>1873</v>
      </c>
      <c r="F81" s="50" t="s">
        <v>1769</v>
      </c>
      <c r="G81" s="62"/>
      <c r="H81" s="62"/>
      <c r="I81" s="62"/>
      <c r="J81" s="63"/>
      <c r="K81" s="63"/>
      <c r="L81" s="62"/>
      <c r="M81" s="62"/>
      <c r="N81" s="64">
        <v>900</v>
      </c>
      <c r="O81" s="62"/>
      <c r="P81" s="62"/>
      <c r="Q81" s="62"/>
      <c r="R81" s="52">
        <f t="shared" si="6"/>
        <v>900</v>
      </c>
      <c r="S81" s="62" t="s">
        <v>1859</v>
      </c>
      <c r="T81" s="61"/>
    </row>
    <row r="82" s="28" customFormat="1" ht="49.5" customHeight="1" spans="1:20">
      <c r="A82" s="45">
        <f t="shared" si="4"/>
        <v>77</v>
      </c>
      <c r="B82" s="70" t="s">
        <v>1917</v>
      </c>
      <c r="C82" s="59" t="s">
        <v>930</v>
      </c>
      <c r="D82" s="60" t="s">
        <v>1916</v>
      </c>
      <c r="E82" s="61" t="s">
        <v>1873</v>
      </c>
      <c r="F82" s="50" t="s">
        <v>1769</v>
      </c>
      <c r="G82" s="62"/>
      <c r="H82" s="62"/>
      <c r="I82" s="62"/>
      <c r="J82" s="63"/>
      <c r="K82" s="63"/>
      <c r="L82" s="62"/>
      <c r="M82" s="62"/>
      <c r="N82" s="64">
        <v>900</v>
      </c>
      <c r="O82" s="62"/>
      <c r="P82" s="62"/>
      <c r="Q82" s="62"/>
      <c r="R82" s="52">
        <f t="shared" si="6"/>
        <v>900</v>
      </c>
      <c r="S82" s="62" t="s">
        <v>1859</v>
      </c>
      <c r="T82" s="61"/>
    </row>
    <row r="83" s="28" customFormat="1" ht="49.5" customHeight="1" spans="1:20">
      <c r="A83" s="45">
        <f t="shared" si="4"/>
        <v>78</v>
      </c>
      <c r="B83" s="70" t="s">
        <v>1918</v>
      </c>
      <c r="C83" s="59" t="s">
        <v>930</v>
      </c>
      <c r="D83" s="60" t="s">
        <v>1916</v>
      </c>
      <c r="E83" s="71" t="s">
        <v>1919</v>
      </c>
      <c r="F83" s="50" t="s">
        <v>1769</v>
      </c>
      <c r="G83" s="62"/>
      <c r="H83" s="62"/>
      <c r="I83" s="62"/>
      <c r="J83" s="63"/>
      <c r="K83" s="63"/>
      <c r="L83" s="62"/>
      <c r="M83" s="62"/>
      <c r="N83" s="64">
        <v>900</v>
      </c>
      <c r="O83" s="62"/>
      <c r="P83" s="62"/>
      <c r="Q83" s="62"/>
      <c r="R83" s="52">
        <f t="shared" si="6"/>
        <v>900</v>
      </c>
      <c r="S83" s="62" t="s">
        <v>1859</v>
      </c>
      <c r="T83" s="71"/>
    </row>
    <row r="84" s="28" customFormat="1" ht="49.5" customHeight="1" spans="1:20">
      <c r="A84" s="45">
        <f t="shared" si="4"/>
        <v>79</v>
      </c>
      <c r="B84" s="70" t="s">
        <v>1920</v>
      </c>
      <c r="C84" s="59" t="s">
        <v>930</v>
      </c>
      <c r="D84" s="60" t="s">
        <v>1921</v>
      </c>
      <c r="E84" s="61" t="s">
        <v>1873</v>
      </c>
      <c r="F84" s="50" t="s">
        <v>1769</v>
      </c>
      <c r="G84" s="62"/>
      <c r="H84" s="62"/>
      <c r="I84" s="62"/>
      <c r="J84" s="63"/>
      <c r="K84" s="63"/>
      <c r="L84" s="62"/>
      <c r="M84" s="62"/>
      <c r="N84" s="64">
        <v>180</v>
      </c>
      <c r="O84" s="62"/>
      <c r="P84" s="62"/>
      <c r="Q84" s="62"/>
      <c r="R84" s="52">
        <f t="shared" si="6"/>
        <v>180</v>
      </c>
      <c r="S84" s="62" t="s">
        <v>1922</v>
      </c>
      <c r="T84" s="61"/>
    </row>
    <row r="85" s="28" customFormat="1" ht="49.5" customHeight="1" spans="1:20">
      <c r="A85" s="45">
        <f t="shared" si="4"/>
        <v>80</v>
      </c>
      <c r="B85" s="70" t="s">
        <v>1923</v>
      </c>
      <c r="C85" s="59" t="s">
        <v>930</v>
      </c>
      <c r="D85" s="60" t="s">
        <v>1921</v>
      </c>
      <c r="E85" s="71" t="s">
        <v>1919</v>
      </c>
      <c r="F85" s="50" t="s">
        <v>1769</v>
      </c>
      <c r="G85" s="62"/>
      <c r="H85" s="62"/>
      <c r="I85" s="62"/>
      <c r="J85" s="63"/>
      <c r="K85" s="63"/>
      <c r="L85" s="62"/>
      <c r="M85" s="62"/>
      <c r="N85" s="64">
        <v>180</v>
      </c>
      <c r="O85" s="62"/>
      <c r="P85" s="62"/>
      <c r="Q85" s="62"/>
      <c r="R85" s="52">
        <f t="shared" si="6"/>
        <v>180</v>
      </c>
      <c r="S85" s="62" t="s">
        <v>1922</v>
      </c>
      <c r="T85" s="71"/>
    </row>
    <row r="86" s="28" customFormat="1" ht="49.5" customHeight="1" spans="1:20">
      <c r="A86" s="45">
        <f t="shared" si="4"/>
        <v>81</v>
      </c>
      <c r="B86" s="70" t="s">
        <v>1924</v>
      </c>
      <c r="C86" s="59" t="s">
        <v>930</v>
      </c>
      <c r="D86" s="60" t="s">
        <v>1916</v>
      </c>
      <c r="E86" s="61" t="s">
        <v>1873</v>
      </c>
      <c r="F86" s="50" t="s">
        <v>1769</v>
      </c>
      <c r="G86" s="62"/>
      <c r="H86" s="62"/>
      <c r="I86" s="62"/>
      <c r="J86" s="63"/>
      <c r="K86" s="63"/>
      <c r="L86" s="62"/>
      <c r="M86" s="62"/>
      <c r="N86" s="64">
        <v>300</v>
      </c>
      <c r="O86" s="62"/>
      <c r="P86" s="62"/>
      <c r="Q86" s="62"/>
      <c r="R86" s="52">
        <f t="shared" si="6"/>
        <v>300</v>
      </c>
      <c r="S86" s="62" t="s">
        <v>1922</v>
      </c>
      <c r="T86" s="61"/>
    </row>
    <row r="87" s="28" customFormat="1" ht="49.5" customHeight="1" spans="1:20">
      <c r="A87" s="45">
        <f t="shared" si="4"/>
        <v>82</v>
      </c>
      <c r="B87" s="70" t="s">
        <v>1925</v>
      </c>
      <c r="C87" s="59" t="s">
        <v>930</v>
      </c>
      <c r="D87" s="60" t="s">
        <v>1921</v>
      </c>
      <c r="E87" s="61" t="s">
        <v>1873</v>
      </c>
      <c r="F87" s="50" t="s">
        <v>1769</v>
      </c>
      <c r="G87" s="62"/>
      <c r="H87" s="62"/>
      <c r="I87" s="62"/>
      <c r="J87" s="63"/>
      <c r="K87" s="63"/>
      <c r="L87" s="62"/>
      <c r="M87" s="62"/>
      <c r="N87" s="64">
        <v>450</v>
      </c>
      <c r="O87" s="62"/>
      <c r="P87" s="62"/>
      <c r="Q87" s="62"/>
      <c r="R87" s="52">
        <f t="shared" si="6"/>
        <v>450</v>
      </c>
      <c r="S87" s="62" t="s">
        <v>1922</v>
      </c>
      <c r="T87" s="61"/>
    </row>
    <row r="88" s="28" customFormat="1" ht="49.5" customHeight="1" spans="1:20">
      <c r="A88" s="45">
        <f t="shared" si="4"/>
        <v>83</v>
      </c>
      <c r="B88" s="65" t="s">
        <v>1926</v>
      </c>
      <c r="C88" s="59" t="s">
        <v>930</v>
      </c>
      <c r="D88" s="60" t="s">
        <v>1927</v>
      </c>
      <c r="E88" s="71" t="s">
        <v>24</v>
      </c>
      <c r="F88" s="50" t="s">
        <v>1769</v>
      </c>
      <c r="G88" s="62"/>
      <c r="H88" s="62"/>
      <c r="I88" s="62"/>
      <c r="J88" s="63"/>
      <c r="K88" s="63"/>
      <c r="L88" s="62"/>
      <c r="M88" s="62"/>
      <c r="N88" s="64">
        <v>400</v>
      </c>
      <c r="O88" s="62"/>
      <c r="P88" s="62"/>
      <c r="Q88" s="62"/>
      <c r="R88" s="52">
        <f t="shared" si="6"/>
        <v>400</v>
      </c>
      <c r="S88" s="62" t="s">
        <v>1922</v>
      </c>
      <c r="T88" s="71"/>
    </row>
    <row r="89" s="28" customFormat="1" ht="49.5" customHeight="1" spans="1:20">
      <c r="A89" s="45">
        <f t="shared" si="4"/>
        <v>84</v>
      </c>
      <c r="B89" s="70" t="s">
        <v>1928</v>
      </c>
      <c r="C89" s="59" t="s">
        <v>930</v>
      </c>
      <c r="D89" s="60" t="s">
        <v>1929</v>
      </c>
      <c r="E89" s="71" t="s">
        <v>24</v>
      </c>
      <c r="F89" s="50" t="s">
        <v>1769</v>
      </c>
      <c r="G89" s="62"/>
      <c r="H89" s="62"/>
      <c r="I89" s="62"/>
      <c r="J89" s="63"/>
      <c r="K89" s="63"/>
      <c r="L89" s="62"/>
      <c r="M89" s="62"/>
      <c r="N89" s="64">
        <v>200</v>
      </c>
      <c r="O89" s="62"/>
      <c r="P89" s="62"/>
      <c r="Q89" s="62"/>
      <c r="R89" s="52">
        <f t="shared" si="6"/>
        <v>200</v>
      </c>
      <c r="S89" s="62"/>
      <c r="T89" s="71"/>
    </row>
    <row r="90" s="28" customFormat="1" ht="49.5" customHeight="1" spans="1:20">
      <c r="A90" s="45">
        <f t="shared" si="4"/>
        <v>85</v>
      </c>
      <c r="B90" s="70" t="s">
        <v>1930</v>
      </c>
      <c r="C90" s="59" t="s">
        <v>930</v>
      </c>
      <c r="D90" s="60" t="s">
        <v>1929</v>
      </c>
      <c r="E90" s="71" t="s">
        <v>24</v>
      </c>
      <c r="F90" s="50" t="s">
        <v>1769</v>
      </c>
      <c r="G90" s="62"/>
      <c r="H90" s="62"/>
      <c r="I90" s="62"/>
      <c r="J90" s="63"/>
      <c r="K90" s="63"/>
      <c r="L90" s="62"/>
      <c r="M90" s="62"/>
      <c r="N90" s="64">
        <v>500</v>
      </c>
      <c r="O90" s="62"/>
      <c r="P90" s="62"/>
      <c r="Q90" s="62"/>
      <c r="R90" s="52">
        <f t="shared" si="6"/>
        <v>500</v>
      </c>
      <c r="S90" s="62"/>
      <c r="T90" s="71"/>
    </row>
    <row r="91" s="28" customFormat="1" ht="49.5" customHeight="1" spans="1:20">
      <c r="A91" s="45">
        <f t="shared" si="4"/>
        <v>86</v>
      </c>
      <c r="B91" s="74" t="s">
        <v>1931</v>
      </c>
      <c r="C91" s="59" t="s">
        <v>930</v>
      </c>
      <c r="D91" s="60" t="s">
        <v>1932</v>
      </c>
      <c r="E91" s="71" t="s">
        <v>24</v>
      </c>
      <c r="F91" s="50" t="s">
        <v>1769</v>
      </c>
      <c r="G91" s="62"/>
      <c r="H91" s="62"/>
      <c r="I91" s="62"/>
      <c r="J91" s="63"/>
      <c r="K91" s="63"/>
      <c r="L91" s="62"/>
      <c r="M91" s="62"/>
      <c r="N91" s="64">
        <v>200</v>
      </c>
      <c r="O91" s="62"/>
      <c r="P91" s="62"/>
      <c r="Q91" s="62"/>
      <c r="R91" s="52">
        <f t="shared" si="6"/>
        <v>200</v>
      </c>
      <c r="S91" s="62"/>
      <c r="T91" s="71"/>
    </row>
    <row r="92" s="28" customFormat="1" ht="49.5" customHeight="1" spans="1:20">
      <c r="A92" s="45">
        <f t="shared" si="4"/>
        <v>87</v>
      </c>
      <c r="B92" s="70" t="s">
        <v>1933</v>
      </c>
      <c r="C92" s="59" t="s">
        <v>930</v>
      </c>
      <c r="D92" s="75" t="s">
        <v>1934</v>
      </c>
      <c r="E92" s="61" t="s">
        <v>1935</v>
      </c>
      <c r="F92" s="50" t="s">
        <v>1769</v>
      </c>
      <c r="G92" s="62"/>
      <c r="H92" s="62"/>
      <c r="I92" s="62"/>
      <c r="J92" s="63"/>
      <c r="K92" s="63"/>
      <c r="L92" s="62"/>
      <c r="M92" s="62"/>
      <c r="N92" s="64">
        <v>30</v>
      </c>
      <c r="O92" s="62"/>
      <c r="P92" s="62"/>
      <c r="Q92" s="62"/>
      <c r="R92" s="52">
        <f t="shared" si="6"/>
        <v>30</v>
      </c>
      <c r="S92" s="62"/>
      <c r="T92" s="71"/>
    </row>
    <row r="93" s="28" customFormat="1" ht="49.5" customHeight="1" spans="1:20">
      <c r="A93" s="45">
        <f t="shared" si="4"/>
        <v>88</v>
      </c>
      <c r="B93" s="70" t="s">
        <v>1936</v>
      </c>
      <c r="C93" s="59" t="s">
        <v>930</v>
      </c>
      <c r="D93" s="75" t="s">
        <v>1934</v>
      </c>
      <c r="E93" s="61" t="s">
        <v>1935</v>
      </c>
      <c r="F93" s="50" t="s">
        <v>1769</v>
      </c>
      <c r="G93" s="62"/>
      <c r="H93" s="62"/>
      <c r="I93" s="62"/>
      <c r="J93" s="63"/>
      <c r="K93" s="63"/>
      <c r="L93" s="62"/>
      <c r="M93" s="62"/>
      <c r="N93" s="64">
        <v>30</v>
      </c>
      <c r="O93" s="62"/>
      <c r="P93" s="62"/>
      <c r="Q93" s="62"/>
      <c r="R93" s="52">
        <f t="shared" si="6"/>
        <v>30</v>
      </c>
      <c r="S93" s="62"/>
      <c r="T93" s="71"/>
    </row>
    <row r="94" s="28" customFormat="1" ht="49.5" customHeight="1" spans="1:20">
      <c r="A94" s="45">
        <f t="shared" si="4"/>
        <v>89</v>
      </c>
      <c r="B94" s="70" t="s">
        <v>1937</v>
      </c>
      <c r="C94" s="59" t="s">
        <v>930</v>
      </c>
      <c r="D94" s="75" t="s">
        <v>1934</v>
      </c>
      <c r="E94" s="61" t="s">
        <v>1935</v>
      </c>
      <c r="F94" s="50" t="s">
        <v>1769</v>
      </c>
      <c r="G94" s="62"/>
      <c r="H94" s="62"/>
      <c r="I94" s="62"/>
      <c r="J94" s="63"/>
      <c r="K94" s="63"/>
      <c r="L94" s="62"/>
      <c r="M94" s="62"/>
      <c r="N94" s="64">
        <v>30</v>
      </c>
      <c r="O94" s="62"/>
      <c r="P94" s="62"/>
      <c r="Q94" s="62"/>
      <c r="R94" s="52">
        <f t="shared" si="6"/>
        <v>30</v>
      </c>
      <c r="S94" s="62"/>
      <c r="T94" s="71"/>
    </row>
    <row r="95" s="28" customFormat="1" ht="49.5" customHeight="1" spans="1:20">
      <c r="A95" s="45">
        <f t="shared" si="4"/>
        <v>90</v>
      </c>
      <c r="B95" s="76" t="s">
        <v>1938</v>
      </c>
      <c r="C95" s="59" t="s">
        <v>930</v>
      </c>
      <c r="D95" s="69" t="s">
        <v>1939</v>
      </c>
      <c r="E95" s="61" t="s">
        <v>1935</v>
      </c>
      <c r="F95" s="50" t="s">
        <v>1769</v>
      </c>
      <c r="G95" s="62"/>
      <c r="H95" s="62"/>
      <c r="I95" s="62"/>
      <c r="J95" s="63"/>
      <c r="K95" s="63"/>
      <c r="L95" s="62"/>
      <c r="M95" s="62"/>
      <c r="N95" s="64">
        <v>16</v>
      </c>
      <c r="O95" s="62"/>
      <c r="P95" s="62"/>
      <c r="Q95" s="62"/>
      <c r="R95" s="52">
        <f t="shared" si="6"/>
        <v>16</v>
      </c>
      <c r="S95" s="62"/>
      <c r="T95" s="71"/>
    </row>
    <row r="96" s="28" customFormat="1" ht="49.5" customHeight="1" spans="1:20">
      <c r="A96" s="45">
        <f t="shared" si="4"/>
        <v>91</v>
      </c>
      <c r="B96" s="76" t="s">
        <v>1940</v>
      </c>
      <c r="C96" s="59" t="s">
        <v>930</v>
      </c>
      <c r="D96" s="69" t="s">
        <v>1941</v>
      </c>
      <c r="E96" s="61" t="s">
        <v>1935</v>
      </c>
      <c r="F96" s="50" t="s">
        <v>1769</v>
      </c>
      <c r="G96" s="62"/>
      <c r="H96" s="62"/>
      <c r="I96" s="62"/>
      <c r="J96" s="63"/>
      <c r="K96" s="63"/>
      <c r="L96" s="62"/>
      <c r="M96" s="62"/>
      <c r="N96" s="64">
        <v>16</v>
      </c>
      <c r="O96" s="62"/>
      <c r="P96" s="62"/>
      <c r="Q96" s="62"/>
      <c r="R96" s="52">
        <f t="shared" si="6"/>
        <v>16</v>
      </c>
      <c r="S96" s="62"/>
      <c r="T96" s="71"/>
    </row>
    <row r="97" s="28" customFormat="1" ht="49.5" customHeight="1" spans="1:20">
      <c r="A97" s="45">
        <f t="shared" si="4"/>
        <v>92</v>
      </c>
      <c r="B97" s="76" t="s">
        <v>1942</v>
      </c>
      <c r="C97" s="59" t="s">
        <v>930</v>
      </c>
      <c r="D97" s="69" t="s">
        <v>1939</v>
      </c>
      <c r="E97" s="61" t="s">
        <v>1935</v>
      </c>
      <c r="F97" s="50" t="s">
        <v>1769</v>
      </c>
      <c r="G97" s="62"/>
      <c r="H97" s="62"/>
      <c r="I97" s="62"/>
      <c r="J97" s="63"/>
      <c r="K97" s="63"/>
      <c r="L97" s="62"/>
      <c r="M97" s="62"/>
      <c r="N97" s="64">
        <v>16</v>
      </c>
      <c r="O97" s="62"/>
      <c r="P97" s="62"/>
      <c r="Q97" s="62"/>
      <c r="R97" s="52">
        <f t="shared" si="6"/>
        <v>16</v>
      </c>
      <c r="S97" s="62"/>
      <c r="T97" s="71"/>
    </row>
    <row r="98" s="28" customFormat="1" ht="49.5" customHeight="1" spans="1:20">
      <c r="A98" s="45">
        <f t="shared" si="4"/>
        <v>93</v>
      </c>
      <c r="B98" s="76" t="s">
        <v>1943</v>
      </c>
      <c r="C98" s="59" t="s">
        <v>930</v>
      </c>
      <c r="D98" s="69" t="s">
        <v>1941</v>
      </c>
      <c r="E98" s="61" t="s">
        <v>1935</v>
      </c>
      <c r="F98" s="50" t="s">
        <v>1769</v>
      </c>
      <c r="G98" s="62"/>
      <c r="H98" s="62"/>
      <c r="I98" s="62"/>
      <c r="J98" s="63"/>
      <c r="K98" s="63"/>
      <c r="L98" s="62"/>
      <c r="M98" s="62"/>
      <c r="N98" s="64">
        <v>16</v>
      </c>
      <c r="O98" s="62"/>
      <c r="P98" s="62"/>
      <c r="Q98" s="62"/>
      <c r="R98" s="52">
        <f t="shared" si="6"/>
        <v>16</v>
      </c>
      <c r="S98" s="62"/>
      <c r="T98" s="71"/>
    </row>
    <row r="99" s="28" customFormat="1" ht="49.5" customHeight="1" spans="1:20">
      <c r="A99" s="45">
        <f t="shared" si="4"/>
        <v>94</v>
      </c>
      <c r="B99" s="66" t="s">
        <v>1944</v>
      </c>
      <c r="C99" s="59" t="s">
        <v>930</v>
      </c>
      <c r="D99" s="69" t="s">
        <v>1945</v>
      </c>
      <c r="E99" s="71" t="s">
        <v>24</v>
      </c>
      <c r="F99" s="50" t="s">
        <v>1769</v>
      </c>
      <c r="G99" s="62"/>
      <c r="H99" s="62"/>
      <c r="I99" s="62"/>
      <c r="J99" s="63"/>
      <c r="K99" s="63"/>
      <c r="L99" s="62"/>
      <c r="M99" s="62"/>
      <c r="N99" s="64">
        <v>30</v>
      </c>
      <c r="O99" s="62"/>
      <c r="P99" s="62"/>
      <c r="Q99" s="62"/>
      <c r="R99" s="52">
        <f t="shared" si="6"/>
        <v>30</v>
      </c>
      <c r="S99" s="62"/>
      <c r="T99" s="71"/>
    </row>
    <row r="100" s="28" customFormat="1" ht="49.5" customHeight="1" spans="1:20">
      <c r="A100" s="45">
        <f t="shared" si="4"/>
        <v>95</v>
      </c>
      <c r="B100" s="70" t="s">
        <v>1946</v>
      </c>
      <c r="C100" s="59" t="s">
        <v>930</v>
      </c>
      <c r="D100" s="65" t="s">
        <v>1947</v>
      </c>
      <c r="E100" s="71" t="s">
        <v>24</v>
      </c>
      <c r="F100" s="50" t="s">
        <v>1769</v>
      </c>
      <c r="G100" s="62"/>
      <c r="H100" s="62"/>
      <c r="I100" s="62"/>
      <c r="J100" s="63"/>
      <c r="K100" s="63"/>
      <c r="L100" s="62"/>
      <c r="M100" s="62"/>
      <c r="N100" s="64">
        <v>200</v>
      </c>
      <c r="O100" s="62"/>
      <c r="P100" s="62"/>
      <c r="Q100" s="62"/>
      <c r="R100" s="52">
        <f t="shared" si="6"/>
        <v>200</v>
      </c>
      <c r="S100" s="62"/>
      <c r="T100" s="71"/>
    </row>
    <row r="101" s="28" customFormat="1" ht="49.5" customHeight="1" spans="1:20">
      <c r="A101" s="45">
        <f t="shared" si="4"/>
        <v>96</v>
      </c>
      <c r="B101" s="70" t="s">
        <v>1948</v>
      </c>
      <c r="C101" s="59" t="s">
        <v>930</v>
      </c>
      <c r="D101" s="65" t="s">
        <v>1949</v>
      </c>
      <c r="E101" s="71" t="s">
        <v>24</v>
      </c>
      <c r="F101" s="50" t="s">
        <v>1769</v>
      </c>
      <c r="G101" s="62"/>
      <c r="H101" s="62"/>
      <c r="I101" s="62"/>
      <c r="J101" s="63"/>
      <c r="K101" s="63"/>
      <c r="L101" s="62"/>
      <c r="M101" s="62"/>
      <c r="N101" s="64">
        <v>6</v>
      </c>
      <c r="O101" s="62"/>
      <c r="P101" s="62"/>
      <c r="Q101" s="62"/>
      <c r="R101" s="52">
        <f t="shared" si="6"/>
        <v>6</v>
      </c>
      <c r="S101" s="62"/>
      <c r="T101" s="71"/>
    </row>
    <row r="102" s="28" customFormat="1" ht="49.5" customHeight="1" spans="1:20">
      <c r="A102" s="45">
        <f t="shared" si="4"/>
        <v>97</v>
      </c>
      <c r="B102" s="66" t="s">
        <v>1950</v>
      </c>
      <c r="C102" s="59" t="s">
        <v>930</v>
      </c>
      <c r="D102" s="65" t="s">
        <v>1951</v>
      </c>
      <c r="E102" s="71" t="s">
        <v>24</v>
      </c>
      <c r="F102" s="50" t="s">
        <v>1769</v>
      </c>
      <c r="G102" s="62"/>
      <c r="H102" s="62"/>
      <c r="I102" s="62"/>
      <c r="J102" s="63"/>
      <c r="K102" s="63"/>
      <c r="L102" s="62"/>
      <c r="M102" s="62"/>
      <c r="N102" s="64">
        <v>180</v>
      </c>
      <c r="O102" s="62"/>
      <c r="P102" s="62"/>
      <c r="Q102" s="62"/>
      <c r="R102" s="52">
        <f t="shared" si="6"/>
        <v>180</v>
      </c>
      <c r="S102" s="62"/>
      <c r="T102" s="71"/>
    </row>
    <row r="103" s="28" customFormat="1" ht="49.5" customHeight="1" spans="1:20">
      <c r="A103" s="45">
        <f t="shared" si="4"/>
        <v>98</v>
      </c>
      <c r="B103" s="66" t="s">
        <v>1952</v>
      </c>
      <c r="C103" s="59" t="s">
        <v>930</v>
      </c>
      <c r="D103" s="60" t="s">
        <v>200</v>
      </c>
      <c r="E103" s="61" t="s">
        <v>1953</v>
      </c>
      <c r="F103" s="50" t="s">
        <v>1769</v>
      </c>
      <c r="G103" s="62"/>
      <c r="H103" s="62"/>
      <c r="I103" s="62"/>
      <c r="J103" s="63"/>
      <c r="K103" s="63"/>
      <c r="L103" s="62"/>
      <c r="M103" s="62"/>
      <c r="N103" s="64">
        <v>100</v>
      </c>
      <c r="O103" s="62"/>
      <c r="P103" s="62"/>
      <c r="Q103" s="62"/>
      <c r="R103" s="52">
        <f t="shared" si="6"/>
        <v>100</v>
      </c>
      <c r="S103" s="62"/>
      <c r="T103" s="71"/>
    </row>
    <row r="104" s="28" customFormat="1" ht="49.5" customHeight="1" spans="1:20">
      <c r="A104" s="45">
        <f t="shared" si="4"/>
        <v>99</v>
      </c>
      <c r="B104" s="77" t="s">
        <v>1954</v>
      </c>
      <c r="C104" s="78" t="s">
        <v>930</v>
      </c>
      <c r="D104" s="79" t="s">
        <v>1955</v>
      </c>
      <c r="E104" s="61" t="s">
        <v>1953</v>
      </c>
      <c r="F104" s="50" t="s">
        <v>1769</v>
      </c>
      <c r="G104" s="80"/>
      <c r="H104" s="81"/>
      <c r="I104" s="81"/>
      <c r="J104" s="82"/>
      <c r="K104" s="82"/>
      <c r="L104" s="62"/>
      <c r="M104" s="62"/>
      <c r="N104" s="64">
        <v>100</v>
      </c>
      <c r="O104" s="62"/>
      <c r="P104" s="62"/>
      <c r="Q104" s="62"/>
      <c r="R104" s="52">
        <f t="shared" si="6"/>
        <v>100</v>
      </c>
      <c r="S104" s="62"/>
      <c r="T104" s="71"/>
    </row>
    <row r="105" s="28" customFormat="1" ht="21" customHeight="1" spans="1:20">
      <c r="A105" s="83" t="s">
        <v>1763</v>
      </c>
      <c r="B105" s="84"/>
      <c r="C105" s="84"/>
      <c r="D105" s="84"/>
      <c r="E105" s="85"/>
      <c r="F105" s="85"/>
      <c r="G105" s="85"/>
      <c r="H105" s="86">
        <f t="shared" ref="H105:R105" si="7">SUM(H6:H104)</f>
        <v>0</v>
      </c>
      <c r="I105" s="87">
        <f t="shared" si="7"/>
        <v>0</v>
      </c>
      <c r="J105" s="87">
        <f t="shared" si="7"/>
        <v>0</v>
      </c>
      <c r="K105" s="87">
        <f t="shared" si="7"/>
        <v>0</v>
      </c>
      <c r="L105" s="87">
        <f t="shared" si="7"/>
        <v>24170</v>
      </c>
      <c r="M105" s="87">
        <f t="shared" si="7"/>
        <v>0</v>
      </c>
      <c r="N105" s="87">
        <f t="shared" si="7"/>
        <v>14715</v>
      </c>
      <c r="O105" s="87">
        <f t="shared" si="7"/>
        <v>400</v>
      </c>
      <c r="P105" s="87">
        <f t="shared" si="7"/>
        <v>0</v>
      </c>
      <c r="Q105" s="87">
        <f t="shared" si="7"/>
        <v>0</v>
      </c>
      <c r="R105" s="88">
        <f t="shared" si="7"/>
        <v>39285</v>
      </c>
      <c r="S105" s="87"/>
      <c r="T105" s="89"/>
    </row>
    <row r="106" ht="26" customHeight="1" spans="1:20">
      <c r="A106" s="90" t="s">
        <v>1604</v>
      </c>
      <c r="B106" s="90"/>
      <c r="C106" s="90"/>
      <c r="D106" s="90"/>
      <c r="E106" s="90"/>
      <c r="F106" s="90"/>
      <c r="G106" s="90"/>
      <c r="H106" s="90"/>
      <c r="I106" s="90"/>
      <c r="J106" s="90"/>
      <c r="K106" s="90"/>
      <c r="L106" s="90"/>
      <c r="M106" s="90"/>
      <c r="N106" s="90"/>
      <c r="O106" s="90"/>
      <c r="P106" s="90"/>
      <c r="Q106" s="90"/>
      <c r="R106" s="90"/>
      <c r="S106" s="90"/>
      <c r="T106" s="90"/>
    </row>
  </sheetData>
  <mergeCells count="14">
    <mergeCell ref="A1:B1"/>
    <mergeCell ref="A2:T2"/>
    <mergeCell ref="H4:R4"/>
    <mergeCell ref="A105:D105"/>
    <mergeCell ref="A106:T106"/>
    <mergeCell ref="A4:A5"/>
    <mergeCell ref="B4:B5"/>
    <mergeCell ref="C4:C5"/>
    <mergeCell ref="D4:D5"/>
    <mergeCell ref="E4:E5"/>
    <mergeCell ref="F4:F5"/>
    <mergeCell ref="G4:G5"/>
    <mergeCell ref="S4:S5"/>
    <mergeCell ref="T4:T5"/>
  </mergeCells>
  <pageMargins left="0.7" right="0.7" top="0.75" bottom="0.75" header="0.3" footer="0.3"/>
  <pageSetup paperSize="9" scale="70" fitToHeight="0"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7"/>
  <sheetViews>
    <sheetView zoomScale="85" zoomScaleNormal="85" topLeftCell="A58" workbookViewId="0">
      <selection activeCell="M69" sqref="M69"/>
    </sheetView>
  </sheetViews>
  <sheetFormatPr defaultColWidth="8.125" defaultRowHeight="20.45" customHeight="1"/>
  <cols>
    <col min="1" max="1" width="5.125" style="3"/>
    <col min="2" max="2" width="28.875" style="4"/>
    <col min="3" max="3" width="13.875" style="3" customWidth="1"/>
    <col min="4" max="11" width="8.125" style="3" hidden="1" customWidth="1"/>
    <col min="12" max="12" width="10.875" style="3" hidden="1" customWidth="1"/>
    <col min="13" max="13" width="10.875" style="3"/>
    <col min="14" max="14" width="13.25" style="3"/>
    <col min="15" max="22" width="8.125" style="5"/>
    <col min="23" max="16384" width="8.125" style="1"/>
  </cols>
  <sheetData>
    <row r="1" s="1" customFormat="1" customHeight="1" spans="1:22">
      <c r="A1" s="6"/>
      <c r="B1" s="6"/>
      <c r="C1" s="3"/>
      <c r="D1" s="3"/>
      <c r="E1" s="3"/>
      <c r="F1" s="3"/>
      <c r="G1" s="3"/>
      <c r="H1" s="3"/>
      <c r="I1" s="3"/>
      <c r="J1" s="3"/>
      <c r="K1" s="3"/>
      <c r="L1" s="3"/>
      <c r="M1" s="3"/>
      <c r="N1" s="3"/>
      <c r="O1" s="5"/>
      <c r="P1" s="5"/>
      <c r="Q1" s="5"/>
      <c r="R1" s="5"/>
      <c r="S1" s="5"/>
      <c r="T1" s="5"/>
      <c r="U1" s="5"/>
      <c r="V1" s="5"/>
    </row>
    <row r="2" s="1" customFormat="1" ht="27.6" customHeight="1" spans="1:22">
      <c r="A2" s="7" t="s">
        <v>0</v>
      </c>
      <c r="B2" s="7"/>
      <c r="C2" s="7"/>
      <c r="D2" s="7"/>
      <c r="E2" s="7"/>
      <c r="F2" s="7"/>
      <c r="G2" s="7"/>
      <c r="H2" s="7"/>
      <c r="I2" s="7"/>
      <c r="J2" s="7"/>
      <c r="K2" s="7"/>
      <c r="L2" s="7"/>
      <c r="M2" s="7"/>
      <c r="N2" s="7"/>
    </row>
    <row r="3" s="1" customFormat="1" ht="20.1" customHeight="1" spans="1:22">
      <c r="A3" s="8"/>
      <c r="B3" s="8"/>
      <c r="C3" s="8"/>
      <c r="D3" s="8"/>
      <c r="E3" s="8"/>
      <c r="F3" s="8"/>
      <c r="G3" s="8"/>
      <c r="H3" s="8"/>
      <c r="I3" s="9"/>
      <c r="J3" s="10"/>
      <c r="K3" s="10"/>
      <c r="L3" s="8"/>
      <c r="M3" s="8"/>
      <c r="N3" s="8"/>
      <c r="O3" s="8"/>
      <c r="P3" s="8"/>
    </row>
    <row r="4" s="2" customFormat="1" ht="18" customHeight="1" spans="1:22">
      <c r="A4" s="11" t="s">
        <v>1</v>
      </c>
      <c r="B4" s="12" t="s">
        <v>1956</v>
      </c>
      <c r="C4" s="13" t="s">
        <v>5</v>
      </c>
      <c r="D4" s="14" t="s">
        <v>1957</v>
      </c>
      <c r="E4" s="14" t="s">
        <v>10</v>
      </c>
      <c r="F4" s="14" t="s">
        <v>1958</v>
      </c>
      <c r="G4" s="14" t="s">
        <v>14</v>
      </c>
      <c r="H4" s="14" t="s">
        <v>1959</v>
      </c>
      <c r="I4" s="14" t="s">
        <v>12</v>
      </c>
      <c r="J4" s="14" t="s">
        <v>1960</v>
      </c>
      <c r="K4" s="13" t="s">
        <v>1961</v>
      </c>
      <c r="L4" s="13" t="s">
        <v>1962</v>
      </c>
      <c r="M4" s="13" t="s">
        <v>1963</v>
      </c>
      <c r="N4" s="13" t="s">
        <v>1964</v>
      </c>
    </row>
    <row r="5" s="1" customFormat="1" ht="47.25" customHeight="1" spans="1:22">
      <c r="A5" s="15">
        <v>1</v>
      </c>
      <c r="B5" s="16" t="s">
        <v>1965</v>
      </c>
      <c r="C5" s="17"/>
      <c r="D5" s="17">
        <v>2</v>
      </c>
      <c r="E5" s="17"/>
      <c r="F5" s="17"/>
      <c r="G5" s="17"/>
      <c r="H5" s="17"/>
      <c r="I5" s="17"/>
      <c r="J5" s="17"/>
      <c r="K5" s="17"/>
      <c r="L5" s="17"/>
      <c r="M5" s="17">
        <f t="shared" ref="M5:M66" si="0">SUM(D5:L5)</f>
        <v>2</v>
      </c>
      <c r="N5" s="17">
        <f t="shared" ref="N5:N56" si="1">M5*2</f>
        <v>4</v>
      </c>
      <c r="O5" s="5"/>
      <c r="P5" s="5"/>
      <c r="Q5" s="5"/>
      <c r="R5" s="5"/>
      <c r="S5" s="5"/>
      <c r="T5" s="5"/>
      <c r="U5" s="5"/>
      <c r="V5" s="5"/>
    </row>
    <row r="6" s="1" customFormat="1" ht="47.25" customHeight="1" spans="1:22">
      <c r="A6" s="15">
        <v>2</v>
      </c>
      <c r="B6" s="18" t="s">
        <v>1966</v>
      </c>
      <c r="C6" s="17"/>
      <c r="D6" s="17">
        <v>2</v>
      </c>
      <c r="E6" s="17"/>
      <c r="F6" s="17"/>
      <c r="G6" s="17"/>
      <c r="H6" s="17"/>
      <c r="I6" s="17"/>
      <c r="J6" s="17"/>
      <c r="K6" s="17"/>
      <c r="L6" s="17"/>
      <c r="M6" s="17">
        <f t="shared" si="0"/>
        <v>2</v>
      </c>
      <c r="N6" s="17">
        <f t="shared" si="1"/>
        <v>4</v>
      </c>
      <c r="O6" s="5"/>
      <c r="P6" s="5"/>
      <c r="Q6" s="5"/>
      <c r="R6" s="5"/>
      <c r="S6" s="5"/>
      <c r="T6" s="5"/>
      <c r="U6" s="5"/>
      <c r="V6" s="5"/>
    </row>
    <row r="7" s="1" customFormat="1" ht="47.25" customHeight="1" spans="1:22">
      <c r="A7" s="15">
        <v>3</v>
      </c>
      <c r="B7" s="16" t="s">
        <v>1967</v>
      </c>
      <c r="C7" s="17"/>
      <c r="D7" s="17">
        <v>2</v>
      </c>
      <c r="E7" s="17">
        <v>4</v>
      </c>
      <c r="F7" s="17">
        <v>6</v>
      </c>
      <c r="G7" s="17">
        <v>1</v>
      </c>
      <c r="H7" s="17">
        <v>2</v>
      </c>
      <c r="I7" s="17">
        <v>1</v>
      </c>
      <c r="J7" s="17">
        <v>5</v>
      </c>
      <c r="K7" s="17">
        <v>3</v>
      </c>
      <c r="L7" s="17">
        <v>2</v>
      </c>
      <c r="M7" s="17">
        <f t="shared" si="0"/>
        <v>26</v>
      </c>
      <c r="N7" s="17">
        <f t="shared" si="1"/>
        <v>52</v>
      </c>
      <c r="O7" s="5"/>
      <c r="P7" s="5"/>
      <c r="Q7" s="5"/>
      <c r="R7" s="5"/>
      <c r="S7" s="5"/>
      <c r="T7" s="5"/>
      <c r="U7" s="5"/>
      <c r="V7" s="5"/>
    </row>
    <row r="8" s="1" customFormat="1" ht="47.25" customHeight="1" spans="1:22">
      <c r="A8" s="15">
        <v>4</v>
      </c>
      <c r="B8" s="18" t="s">
        <v>1968</v>
      </c>
      <c r="C8" s="17"/>
      <c r="D8" s="17">
        <v>2</v>
      </c>
      <c r="E8" s="17">
        <v>4</v>
      </c>
      <c r="F8" s="17">
        <v>6</v>
      </c>
      <c r="G8" s="17">
        <v>1</v>
      </c>
      <c r="H8" s="17">
        <v>2</v>
      </c>
      <c r="I8" s="17">
        <v>1</v>
      </c>
      <c r="J8" s="17">
        <v>5</v>
      </c>
      <c r="K8" s="17">
        <v>3</v>
      </c>
      <c r="L8" s="17">
        <v>2</v>
      </c>
      <c r="M8" s="17">
        <f t="shared" si="0"/>
        <v>26</v>
      </c>
      <c r="N8" s="17">
        <f t="shared" si="1"/>
        <v>52</v>
      </c>
      <c r="O8" s="5"/>
      <c r="P8" s="5"/>
      <c r="Q8" s="5"/>
      <c r="R8" s="5"/>
      <c r="S8" s="5"/>
      <c r="T8" s="5"/>
      <c r="U8" s="5"/>
      <c r="V8" s="5"/>
    </row>
    <row r="9" s="1" customFormat="1" ht="47.25" customHeight="1" spans="1:22">
      <c r="A9" s="15">
        <v>5</v>
      </c>
      <c r="B9" s="19" t="s">
        <v>1969</v>
      </c>
      <c r="C9" s="17"/>
      <c r="D9" s="17">
        <v>4</v>
      </c>
      <c r="E9" s="17">
        <v>2</v>
      </c>
      <c r="F9" s="20">
        <v>1</v>
      </c>
      <c r="G9" s="17"/>
      <c r="H9" s="17">
        <v>2</v>
      </c>
      <c r="I9" s="17">
        <v>2</v>
      </c>
      <c r="J9" s="17"/>
      <c r="K9" s="17">
        <v>2</v>
      </c>
      <c r="L9" s="17">
        <v>2</v>
      </c>
      <c r="M9" s="17">
        <f t="shared" si="0"/>
        <v>15</v>
      </c>
      <c r="N9" s="17">
        <f t="shared" si="1"/>
        <v>30</v>
      </c>
      <c r="O9" s="5"/>
      <c r="P9" s="5"/>
      <c r="Q9" s="5"/>
      <c r="R9" s="5"/>
      <c r="S9" s="5"/>
      <c r="T9" s="5"/>
      <c r="U9" s="5"/>
      <c r="V9" s="5"/>
    </row>
    <row r="10" s="1" customFormat="1" ht="47.25" customHeight="1" spans="1:22">
      <c r="A10" s="15">
        <v>6</v>
      </c>
      <c r="B10" s="21" t="s">
        <v>1970</v>
      </c>
      <c r="C10" s="17"/>
      <c r="D10" s="17">
        <v>4</v>
      </c>
      <c r="E10" s="17">
        <v>2</v>
      </c>
      <c r="F10" s="20">
        <v>1</v>
      </c>
      <c r="G10" s="17"/>
      <c r="H10" s="17">
        <v>2</v>
      </c>
      <c r="I10" s="17">
        <v>2</v>
      </c>
      <c r="J10" s="17"/>
      <c r="K10" s="17">
        <v>2</v>
      </c>
      <c r="L10" s="17">
        <v>2</v>
      </c>
      <c r="M10" s="17">
        <f t="shared" si="0"/>
        <v>15</v>
      </c>
      <c r="N10" s="17">
        <f t="shared" si="1"/>
        <v>30</v>
      </c>
      <c r="O10" s="5"/>
      <c r="P10" s="5"/>
      <c r="Q10" s="5"/>
      <c r="R10" s="5"/>
      <c r="S10" s="5"/>
      <c r="T10" s="5"/>
      <c r="U10" s="5"/>
      <c r="V10" s="5"/>
    </row>
    <row r="11" s="1" customFormat="1" ht="47.25" customHeight="1" spans="1:22">
      <c r="A11" s="15">
        <v>7</v>
      </c>
      <c r="B11" s="19" t="s">
        <v>1971</v>
      </c>
      <c r="C11" s="17"/>
      <c r="D11" s="17">
        <v>3</v>
      </c>
      <c r="E11" s="17">
        <v>7</v>
      </c>
      <c r="F11" s="17">
        <v>5</v>
      </c>
      <c r="G11" s="17"/>
      <c r="H11" s="17">
        <v>8</v>
      </c>
      <c r="I11" s="17"/>
      <c r="J11" s="17">
        <v>4</v>
      </c>
      <c r="K11" s="17"/>
      <c r="L11" s="17">
        <v>3</v>
      </c>
      <c r="M11" s="17">
        <f t="shared" si="0"/>
        <v>30</v>
      </c>
      <c r="N11" s="17">
        <f t="shared" si="1"/>
        <v>60</v>
      </c>
      <c r="O11" s="5"/>
      <c r="P11" s="5"/>
      <c r="Q11" s="5"/>
      <c r="R11" s="5"/>
      <c r="S11" s="5"/>
      <c r="T11" s="5"/>
      <c r="U11" s="5"/>
      <c r="V11" s="5"/>
    </row>
    <row r="12" s="1" customFormat="1" ht="47.25" customHeight="1" spans="1:22">
      <c r="A12" s="15">
        <v>8</v>
      </c>
      <c r="B12" s="21" t="s">
        <v>1972</v>
      </c>
      <c r="C12" s="17"/>
      <c r="D12" s="17">
        <v>3</v>
      </c>
      <c r="E12" s="17">
        <v>7</v>
      </c>
      <c r="F12" s="17">
        <v>5</v>
      </c>
      <c r="G12" s="17"/>
      <c r="H12" s="17">
        <v>8</v>
      </c>
      <c r="I12" s="17"/>
      <c r="J12" s="17">
        <v>4</v>
      </c>
      <c r="K12" s="17"/>
      <c r="L12" s="17">
        <v>3</v>
      </c>
      <c r="M12" s="17">
        <f t="shared" si="0"/>
        <v>30</v>
      </c>
      <c r="N12" s="17">
        <f t="shared" si="1"/>
        <v>60</v>
      </c>
      <c r="O12" s="5"/>
      <c r="P12" s="5"/>
      <c r="Q12" s="5"/>
      <c r="R12" s="5"/>
      <c r="S12" s="5"/>
      <c r="T12" s="5"/>
      <c r="U12" s="5"/>
      <c r="V12" s="5"/>
    </row>
    <row r="13" s="1" customFormat="1" ht="47.25" customHeight="1" spans="1:22">
      <c r="A13" s="15">
        <v>9</v>
      </c>
      <c r="B13" s="19" t="s">
        <v>1973</v>
      </c>
      <c r="C13" s="17"/>
      <c r="D13" s="17"/>
      <c r="E13" s="17"/>
      <c r="F13" s="17"/>
      <c r="G13" s="17"/>
      <c r="H13" s="17"/>
      <c r="I13" s="17"/>
      <c r="J13" s="17">
        <v>10</v>
      </c>
      <c r="K13" s="17"/>
      <c r="L13" s="17">
        <v>2</v>
      </c>
      <c r="M13" s="17">
        <f t="shared" si="0"/>
        <v>12</v>
      </c>
      <c r="N13" s="17">
        <f t="shared" si="1"/>
        <v>24</v>
      </c>
      <c r="O13" s="5"/>
      <c r="P13" s="5"/>
      <c r="Q13" s="5"/>
      <c r="R13" s="5"/>
      <c r="S13" s="5"/>
      <c r="T13" s="5"/>
      <c r="U13" s="5"/>
      <c r="V13" s="5"/>
    </row>
    <row r="14" s="1" customFormat="1" ht="47.25" customHeight="1" spans="1:22">
      <c r="A14" s="15">
        <v>10</v>
      </c>
      <c r="B14" s="21" t="s">
        <v>1974</v>
      </c>
      <c r="C14" s="17"/>
      <c r="D14" s="17"/>
      <c r="E14" s="17"/>
      <c r="F14" s="17"/>
      <c r="G14" s="17"/>
      <c r="H14" s="17"/>
      <c r="I14" s="17"/>
      <c r="J14" s="17">
        <v>10</v>
      </c>
      <c r="K14" s="17"/>
      <c r="L14" s="17">
        <v>2</v>
      </c>
      <c r="M14" s="17">
        <f t="shared" si="0"/>
        <v>12</v>
      </c>
      <c r="N14" s="17">
        <f t="shared" si="1"/>
        <v>24</v>
      </c>
      <c r="O14" s="5"/>
      <c r="P14" s="5"/>
      <c r="Q14" s="5"/>
      <c r="R14" s="5"/>
      <c r="S14" s="5"/>
      <c r="T14" s="5"/>
      <c r="U14" s="5"/>
      <c r="V14" s="5"/>
    </row>
    <row r="15" s="1" customFormat="1" ht="47.25" customHeight="1" spans="1:22">
      <c r="A15" s="15">
        <v>11</v>
      </c>
      <c r="B15" s="19" t="s">
        <v>1975</v>
      </c>
      <c r="C15" s="17"/>
      <c r="D15" s="17"/>
      <c r="E15" s="17"/>
      <c r="F15" s="17"/>
      <c r="G15" s="17"/>
      <c r="H15" s="17"/>
      <c r="I15" s="17">
        <v>8</v>
      </c>
      <c r="J15" s="17"/>
      <c r="K15" s="17"/>
      <c r="L15" s="17">
        <v>2</v>
      </c>
      <c r="M15" s="17">
        <f t="shared" si="0"/>
        <v>10</v>
      </c>
      <c r="N15" s="17">
        <f t="shared" si="1"/>
        <v>20</v>
      </c>
      <c r="O15" s="5"/>
      <c r="P15" s="5"/>
      <c r="Q15" s="5"/>
      <c r="R15" s="5"/>
      <c r="S15" s="5"/>
      <c r="T15" s="5"/>
      <c r="U15" s="5"/>
      <c r="V15" s="5"/>
    </row>
    <row r="16" s="1" customFormat="1" ht="47.25" customHeight="1" spans="1:22">
      <c r="A16" s="15">
        <v>12</v>
      </c>
      <c r="B16" s="21" t="s">
        <v>1976</v>
      </c>
      <c r="C16" s="17"/>
      <c r="D16" s="17"/>
      <c r="E16" s="17"/>
      <c r="F16" s="17"/>
      <c r="G16" s="17"/>
      <c r="H16" s="17"/>
      <c r="I16" s="17">
        <v>8</v>
      </c>
      <c r="J16" s="17"/>
      <c r="K16" s="17"/>
      <c r="L16" s="17">
        <v>2</v>
      </c>
      <c r="M16" s="17">
        <f t="shared" si="0"/>
        <v>10</v>
      </c>
      <c r="N16" s="17">
        <f t="shared" si="1"/>
        <v>20</v>
      </c>
      <c r="O16" s="5"/>
      <c r="P16" s="5"/>
      <c r="Q16" s="5"/>
      <c r="R16" s="5"/>
      <c r="S16" s="5"/>
      <c r="T16" s="5"/>
      <c r="U16" s="5"/>
      <c r="V16" s="5"/>
    </row>
    <row r="17" s="1" customFormat="1" ht="47.25" customHeight="1" spans="1:22">
      <c r="A17" s="15">
        <v>13</v>
      </c>
      <c r="B17" s="19" t="s">
        <v>1977</v>
      </c>
      <c r="C17" s="17"/>
      <c r="D17" s="17"/>
      <c r="E17" s="17"/>
      <c r="F17" s="17"/>
      <c r="G17" s="17"/>
      <c r="H17" s="17"/>
      <c r="I17" s="17">
        <v>4</v>
      </c>
      <c r="J17" s="17"/>
      <c r="K17" s="17"/>
      <c r="L17" s="17">
        <v>2</v>
      </c>
      <c r="M17" s="17">
        <f t="shared" si="0"/>
        <v>6</v>
      </c>
      <c r="N17" s="17">
        <f t="shared" si="1"/>
        <v>12</v>
      </c>
      <c r="O17" s="5"/>
      <c r="P17" s="5"/>
      <c r="Q17" s="5"/>
      <c r="R17" s="5"/>
      <c r="S17" s="5"/>
      <c r="T17" s="5"/>
      <c r="U17" s="5"/>
      <c r="V17" s="5"/>
    </row>
    <row r="18" s="1" customFormat="1" ht="47.25" customHeight="1" spans="1:22">
      <c r="A18" s="15">
        <v>14</v>
      </c>
      <c r="B18" s="21" t="s">
        <v>1978</v>
      </c>
      <c r="C18" s="17"/>
      <c r="D18" s="17"/>
      <c r="E18" s="17"/>
      <c r="F18" s="17"/>
      <c r="G18" s="17"/>
      <c r="H18" s="17"/>
      <c r="I18" s="17">
        <v>4</v>
      </c>
      <c r="J18" s="17"/>
      <c r="K18" s="17"/>
      <c r="L18" s="17">
        <v>2</v>
      </c>
      <c r="M18" s="17">
        <f t="shared" si="0"/>
        <v>6</v>
      </c>
      <c r="N18" s="17">
        <f t="shared" si="1"/>
        <v>12</v>
      </c>
      <c r="O18" s="5"/>
      <c r="P18" s="5"/>
      <c r="Q18" s="5"/>
      <c r="R18" s="5"/>
      <c r="S18" s="5"/>
      <c r="T18" s="5"/>
      <c r="U18" s="5"/>
      <c r="V18" s="5"/>
    </row>
    <row r="19" s="1" customFormat="1" ht="47.25" customHeight="1" spans="1:22">
      <c r="A19" s="15">
        <v>15</v>
      </c>
      <c r="B19" s="19" t="s">
        <v>1979</v>
      </c>
      <c r="C19" s="17"/>
      <c r="D19" s="17"/>
      <c r="E19" s="17"/>
      <c r="F19" s="17"/>
      <c r="G19" s="17"/>
      <c r="H19" s="17"/>
      <c r="I19" s="17"/>
      <c r="J19" s="17"/>
      <c r="K19" s="17">
        <v>8</v>
      </c>
      <c r="L19" s="17">
        <v>2</v>
      </c>
      <c r="M19" s="17">
        <f t="shared" si="0"/>
        <v>10</v>
      </c>
      <c r="N19" s="17">
        <f t="shared" si="1"/>
        <v>20</v>
      </c>
      <c r="O19" s="5"/>
      <c r="P19" s="5"/>
      <c r="Q19" s="5"/>
      <c r="R19" s="5"/>
      <c r="S19" s="5"/>
      <c r="T19" s="5"/>
      <c r="U19" s="5"/>
      <c r="V19" s="5"/>
    </row>
    <row r="20" s="1" customFormat="1" ht="47.25" customHeight="1" spans="1:22">
      <c r="A20" s="15">
        <v>16</v>
      </c>
      <c r="B20" s="21" t="s">
        <v>1980</v>
      </c>
      <c r="C20" s="17"/>
      <c r="D20" s="17"/>
      <c r="E20" s="17"/>
      <c r="F20" s="17"/>
      <c r="G20" s="17"/>
      <c r="H20" s="17"/>
      <c r="I20" s="17"/>
      <c r="J20" s="17"/>
      <c r="K20" s="17">
        <v>8</v>
      </c>
      <c r="L20" s="17">
        <v>2</v>
      </c>
      <c r="M20" s="17">
        <f t="shared" si="0"/>
        <v>10</v>
      </c>
      <c r="N20" s="17">
        <f t="shared" si="1"/>
        <v>20</v>
      </c>
      <c r="O20" s="5"/>
      <c r="P20" s="5"/>
      <c r="Q20" s="5"/>
      <c r="R20" s="5"/>
      <c r="S20" s="5"/>
      <c r="T20" s="5"/>
      <c r="U20" s="5"/>
      <c r="V20" s="5"/>
    </row>
    <row r="21" s="1" customFormat="1" ht="47.25" customHeight="1" spans="1:22">
      <c r="A21" s="15">
        <v>17</v>
      </c>
      <c r="B21" s="19" t="s">
        <v>1981</v>
      </c>
      <c r="C21" s="17"/>
      <c r="D21" s="17"/>
      <c r="E21" s="17"/>
      <c r="F21" s="17"/>
      <c r="G21" s="17"/>
      <c r="H21" s="17"/>
      <c r="I21" s="17"/>
      <c r="J21" s="17"/>
      <c r="K21" s="17">
        <v>15</v>
      </c>
      <c r="L21" s="17">
        <v>2</v>
      </c>
      <c r="M21" s="17">
        <f t="shared" si="0"/>
        <v>17</v>
      </c>
      <c r="N21" s="17">
        <f t="shared" si="1"/>
        <v>34</v>
      </c>
      <c r="O21" s="5"/>
      <c r="P21" s="5"/>
      <c r="Q21" s="5"/>
      <c r="R21" s="5"/>
      <c r="S21" s="5"/>
      <c r="T21" s="5"/>
      <c r="U21" s="5"/>
      <c r="V21" s="5"/>
    </row>
    <row r="22" s="1" customFormat="1" ht="47.25" customHeight="1" spans="1:22">
      <c r="A22" s="15">
        <v>18</v>
      </c>
      <c r="B22" s="21" t="s">
        <v>1982</v>
      </c>
      <c r="C22" s="17"/>
      <c r="D22" s="17"/>
      <c r="E22" s="17"/>
      <c r="F22" s="17"/>
      <c r="G22" s="17"/>
      <c r="H22" s="17"/>
      <c r="I22" s="17"/>
      <c r="J22" s="17"/>
      <c r="K22" s="17">
        <v>15</v>
      </c>
      <c r="L22" s="17">
        <v>2</v>
      </c>
      <c r="M22" s="17">
        <f t="shared" si="0"/>
        <v>17</v>
      </c>
      <c r="N22" s="17">
        <f t="shared" si="1"/>
        <v>34</v>
      </c>
      <c r="O22" s="5"/>
      <c r="P22" s="5"/>
      <c r="Q22" s="5"/>
      <c r="R22" s="5"/>
      <c r="S22" s="5"/>
      <c r="T22" s="5"/>
      <c r="U22" s="5"/>
      <c r="V22" s="5"/>
    </row>
    <row r="23" s="1" customFormat="1" ht="47.25" customHeight="1" spans="1:22">
      <c r="A23" s="15">
        <v>19</v>
      </c>
      <c r="B23" s="19" t="s">
        <v>1983</v>
      </c>
      <c r="C23" s="17"/>
      <c r="D23" s="17"/>
      <c r="E23" s="17"/>
      <c r="F23" s="17"/>
      <c r="G23" s="17"/>
      <c r="H23" s="17">
        <v>11</v>
      </c>
      <c r="I23" s="17"/>
      <c r="J23" s="17"/>
      <c r="K23" s="17"/>
      <c r="L23" s="17">
        <v>3</v>
      </c>
      <c r="M23" s="17">
        <f t="shared" si="0"/>
        <v>14</v>
      </c>
      <c r="N23" s="17">
        <f t="shared" si="1"/>
        <v>28</v>
      </c>
      <c r="O23" s="5"/>
      <c r="P23" s="5"/>
      <c r="Q23" s="5"/>
      <c r="R23" s="5"/>
      <c r="S23" s="5"/>
      <c r="T23" s="5"/>
      <c r="U23" s="5"/>
      <c r="V23" s="5"/>
    </row>
    <row r="24" s="1" customFormat="1" ht="47.25" customHeight="1" spans="1:22">
      <c r="A24" s="15">
        <v>20</v>
      </c>
      <c r="B24" s="21" t="s">
        <v>1984</v>
      </c>
      <c r="C24" s="17"/>
      <c r="D24" s="17"/>
      <c r="E24" s="17"/>
      <c r="F24" s="17"/>
      <c r="G24" s="17"/>
      <c r="H24" s="17">
        <v>11</v>
      </c>
      <c r="I24" s="17"/>
      <c r="J24" s="17"/>
      <c r="K24" s="17"/>
      <c r="L24" s="17">
        <v>3</v>
      </c>
      <c r="M24" s="17">
        <f t="shared" si="0"/>
        <v>14</v>
      </c>
      <c r="N24" s="17">
        <f t="shared" si="1"/>
        <v>28</v>
      </c>
      <c r="O24" s="5"/>
      <c r="P24" s="5"/>
      <c r="Q24" s="5"/>
      <c r="R24" s="5"/>
      <c r="S24" s="5"/>
      <c r="T24" s="5"/>
      <c r="U24" s="5"/>
      <c r="V24" s="5"/>
    </row>
    <row r="25" s="1" customFormat="1" ht="47.25" customHeight="1" spans="1:22">
      <c r="A25" s="15">
        <v>21</v>
      </c>
      <c r="B25" s="19" t="s">
        <v>1985</v>
      </c>
      <c r="C25" s="17"/>
      <c r="D25" s="17"/>
      <c r="E25" s="17"/>
      <c r="F25" s="17"/>
      <c r="G25" s="17"/>
      <c r="H25" s="17">
        <v>9</v>
      </c>
      <c r="I25" s="17"/>
      <c r="J25" s="17"/>
      <c r="K25" s="17"/>
      <c r="L25" s="17">
        <v>2</v>
      </c>
      <c r="M25" s="17">
        <f t="shared" si="0"/>
        <v>11</v>
      </c>
      <c r="N25" s="17">
        <f t="shared" si="1"/>
        <v>22</v>
      </c>
      <c r="O25" s="5"/>
      <c r="P25" s="5"/>
      <c r="Q25" s="5"/>
      <c r="R25" s="5"/>
      <c r="S25" s="5"/>
      <c r="T25" s="5"/>
      <c r="U25" s="5"/>
      <c r="V25" s="5"/>
    </row>
    <row r="26" s="1" customFormat="1" ht="47.25" customHeight="1" spans="1:22">
      <c r="A26" s="15">
        <v>22</v>
      </c>
      <c r="B26" s="21" t="s">
        <v>1986</v>
      </c>
      <c r="C26" s="17"/>
      <c r="D26" s="17"/>
      <c r="E26" s="17"/>
      <c r="F26" s="17"/>
      <c r="G26" s="17"/>
      <c r="H26" s="17">
        <v>9</v>
      </c>
      <c r="I26" s="17"/>
      <c r="J26" s="17"/>
      <c r="K26" s="17"/>
      <c r="L26" s="17">
        <v>2</v>
      </c>
      <c r="M26" s="17">
        <f t="shared" si="0"/>
        <v>11</v>
      </c>
      <c r="N26" s="17">
        <f t="shared" si="1"/>
        <v>22</v>
      </c>
      <c r="O26" s="5"/>
      <c r="P26" s="5"/>
      <c r="Q26" s="5"/>
      <c r="R26" s="5"/>
      <c r="S26" s="5"/>
      <c r="T26" s="5"/>
      <c r="U26" s="5"/>
      <c r="V26" s="5"/>
    </row>
    <row r="27" s="1" customFormat="1" ht="47.25" customHeight="1" spans="1:22">
      <c r="A27" s="15">
        <v>23</v>
      </c>
      <c r="B27" s="19" t="s">
        <v>1987</v>
      </c>
      <c r="C27" s="17"/>
      <c r="D27" s="17"/>
      <c r="E27" s="17"/>
      <c r="F27" s="17"/>
      <c r="G27" s="17"/>
      <c r="H27" s="17">
        <v>8</v>
      </c>
      <c r="I27" s="17"/>
      <c r="J27" s="17"/>
      <c r="K27" s="17"/>
      <c r="L27" s="17">
        <v>2</v>
      </c>
      <c r="M27" s="17">
        <f t="shared" si="0"/>
        <v>10</v>
      </c>
      <c r="N27" s="17">
        <f t="shared" si="1"/>
        <v>20</v>
      </c>
      <c r="O27" s="5"/>
      <c r="P27" s="5"/>
      <c r="Q27" s="5"/>
      <c r="R27" s="5"/>
      <c r="S27" s="5"/>
      <c r="T27" s="5"/>
      <c r="U27" s="5"/>
      <c r="V27" s="5"/>
    </row>
    <row r="28" s="1" customFormat="1" ht="47.25" customHeight="1" spans="1:22">
      <c r="A28" s="15">
        <v>24</v>
      </c>
      <c r="B28" s="21" t="s">
        <v>1988</v>
      </c>
      <c r="C28" s="17"/>
      <c r="D28" s="17"/>
      <c r="E28" s="17"/>
      <c r="F28" s="17"/>
      <c r="G28" s="17"/>
      <c r="H28" s="17">
        <v>8</v>
      </c>
      <c r="I28" s="17"/>
      <c r="J28" s="17"/>
      <c r="K28" s="17"/>
      <c r="L28" s="17">
        <v>2</v>
      </c>
      <c r="M28" s="17">
        <f t="shared" si="0"/>
        <v>10</v>
      </c>
      <c r="N28" s="17">
        <f t="shared" si="1"/>
        <v>20</v>
      </c>
      <c r="O28" s="5"/>
      <c r="P28" s="5"/>
      <c r="Q28" s="5"/>
      <c r="R28" s="5"/>
      <c r="S28" s="5"/>
      <c r="T28" s="5"/>
      <c r="U28" s="5"/>
      <c r="V28" s="5"/>
    </row>
    <row r="29" s="1" customFormat="1" ht="47.25" customHeight="1" spans="1:22">
      <c r="A29" s="15">
        <v>25</v>
      </c>
      <c r="B29" s="19" t="s">
        <v>1989</v>
      </c>
      <c r="C29" s="17"/>
      <c r="D29" s="17"/>
      <c r="E29" s="17"/>
      <c r="F29" s="17">
        <v>12</v>
      </c>
      <c r="G29" s="17"/>
      <c r="H29" s="17"/>
      <c r="I29" s="17"/>
      <c r="J29" s="17"/>
      <c r="K29" s="17"/>
      <c r="L29" s="17">
        <v>3</v>
      </c>
      <c r="M29" s="17">
        <f t="shared" si="0"/>
        <v>15</v>
      </c>
      <c r="N29" s="17">
        <f t="shared" si="1"/>
        <v>30</v>
      </c>
      <c r="O29" s="5"/>
      <c r="P29" s="5"/>
      <c r="Q29" s="5"/>
      <c r="R29" s="5"/>
      <c r="S29" s="5"/>
      <c r="T29" s="5"/>
      <c r="U29" s="5"/>
      <c r="V29" s="5"/>
    </row>
    <row r="30" s="1" customFormat="1" ht="47.25" customHeight="1" spans="1:22">
      <c r="A30" s="15">
        <v>26</v>
      </c>
      <c r="B30" s="21" t="s">
        <v>1990</v>
      </c>
      <c r="C30" s="17"/>
      <c r="D30" s="17"/>
      <c r="E30" s="17"/>
      <c r="F30" s="17">
        <v>12</v>
      </c>
      <c r="G30" s="17"/>
      <c r="H30" s="17"/>
      <c r="I30" s="17"/>
      <c r="J30" s="17"/>
      <c r="K30" s="17"/>
      <c r="L30" s="17">
        <v>3</v>
      </c>
      <c r="M30" s="17">
        <f t="shared" si="0"/>
        <v>15</v>
      </c>
      <c r="N30" s="17">
        <f t="shared" si="1"/>
        <v>30</v>
      </c>
      <c r="O30" s="5"/>
      <c r="P30" s="5"/>
      <c r="Q30" s="5"/>
      <c r="R30" s="5"/>
      <c r="S30" s="5"/>
      <c r="T30" s="5"/>
      <c r="U30" s="5"/>
      <c r="V30" s="5"/>
    </row>
    <row r="31" s="1" customFormat="1" ht="47.25" customHeight="1" spans="1:22">
      <c r="A31" s="15">
        <v>27</v>
      </c>
      <c r="B31" s="19" t="s">
        <v>1991</v>
      </c>
      <c r="C31" s="17"/>
      <c r="D31" s="17"/>
      <c r="E31" s="17"/>
      <c r="F31" s="17">
        <v>4</v>
      </c>
      <c r="G31" s="17"/>
      <c r="H31" s="17"/>
      <c r="I31" s="17"/>
      <c r="J31" s="17"/>
      <c r="K31" s="17"/>
      <c r="L31" s="17">
        <v>2</v>
      </c>
      <c r="M31" s="17">
        <f t="shared" si="0"/>
        <v>6</v>
      </c>
      <c r="N31" s="17">
        <f t="shared" si="1"/>
        <v>12</v>
      </c>
      <c r="O31" s="5"/>
      <c r="P31" s="5"/>
      <c r="Q31" s="5"/>
      <c r="R31" s="5"/>
      <c r="S31" s="5"/>
      <c r="T31" s="5"/>
      <c r="U31" s="5"/>
      <c r="V31" s="5"/>
    </row>
    <row r="32" s="1" customFormat="1" ht="47.25" customHeight="1" spans="1:22">
      <c r="A32" s="15">
        <v>28</v>
      </c>
      <c r="B32" s="21" t="s">
        <v>1992</v>
      </c>
      <c r="C32" s="17"/>
      <c r="D32" s="17"/>
      <c r="E32" s="17"/>
      <c r="F32" s="17">
        <v>4</v>
      </c>
      <c r="G32" s="17"/>
      <c r="H32" s="17"/>
      <c r="I32" s="17"/>
      <c r="J32" s="17"/>
      <c r="K32" s="17"/>
      <c r="L32" s="17">
        <v>2</v>
      </c>
      <c r="M32" s="17">
        <f t="shared" si="0"/>
        <v>6</v>
      </c>
      <c r="N32" s="17">
        <f t="shared" si="1"/>
        <v>12</v>
      </c>
      <c r="O32" s="5"/>
      <c r="P32" s="5"/>
      <c r="Q32" s="5"/>
      <c r="R32" s="5"/>
      <c r="S32" s="5"/>
      <c r="T32" s="5"/>
      <c r="U32" s="5"/>
      <c r="V32" s="5"/>
    </row>
    <row r="33" s="1" customFormat="1" ht="47.25" customHeight="1" spans="1:22">
      <c r="A33" s="15">
        <v>29</v>
      </c>
      <c r="B33" s="19" t="s">
        <v>1993</v>
      </c>
      <c r="C33" s="17"/>
      <c r="D33" s="17"/>
      <c r="E33" s="17"/>
      <c r="F33" s="17">
        <v>10</v>
      </c>
      <c r="G33" s="17"/>
      <c r="H33" s="17"/>
      <c r="I33" s="17"/>
      <c r="J33" s="17"/>
      <c r="K33" s="17"/>
      <c r="L33" s="17">
        <v>3</v>
      </c>
      <c r="M33" s="17">
        <f t="shared" si="0"/>
        <v>13</v>
      </c>
      <c r="N33" s="17">
        <f t="shared" si="1"/>
        <v>26</v>
      </c>
      <c r="O33" s="5"/>
      <c r="P33" s="5"/>
      <c r="Q33" s="5"/>
      <c r="R33" s="5"/>
      <c r="S33" s="5"/>
      <c r="T33" s="5"/>
      <c r="U33" s="5"/>
      <c r="V33" s="5"/>
    </row>
    <row r="34" s="1" customFormat="1" ht="47.25" customHeight="1" spans="1:22">
      <c r="A34" s="15">
        <v>30</v>
      </c>
      <c r="B34" s="21" t="s">
        <v>1994</v>
      </c>
      <c r="C34" s="17"/>
      <c r="D34" s="17"/>
      <c r="E34" s="17"/>
      <c r="F34" s="17">
        <v>10</v>
      </c>
      <c r="G34" s="17"/>
      <c r="H34" s="17"/>
      <c r="I34" s="17"/>
      <c r="J34" s="17"/>
      <c r="K34" s="17"/>
      <c r="L34" s="17">
        <v>3</v>
      </c>
      <c r="M34" s="17">
        <f t="shared" si="0"/>
        <v>13</v>
      </c>
      <c r="N34" s="17">
        <f t="shared" si="1"/>
        <v>26</v>
      </c>
      <c r="O34" s="5"/>
      <c r="P34" s="5"/>
      <c r="Q34" s="5"/>
      <c r="R34" s="5"/>
      <c r="S34" s="5"/>
      <c r="T34" s="5"/>
      <c r="U34" s="5"/>
      <c r="V34" s="5"/>
    </row>
    <row r="35" s="1" customFormat="1" ht="47.25" customHeight="1" spans="1:22">
      <c r="A35" s="15">
        <v>31</v>
      </c>
      <c r="B35" s="19" t="s">
        <v>1995</v>
      </c>
      <c r="C35" s="17"/>
      <c r="D35" s="17"/>
      <c r="E35" s="17"/>
      <c r="F35" s="17"/>
      <c r="G35" s="17"/>
      <c r="H35" s="17"/>
      <c r="I35" s="17">
        <v>6</v>
      </c>
      <c r="J35" s="17"/>
      <c r="K35" s="17"/>
      <c r="L35" s="17">
        <v>1</v>
      </c>
      <c r="M35" s="17">
        <f t="shared" si="0"/>
        <v>7</v>
      </c>
      <c r="N35" s="17">
        <f t="shared" si="1"/>
        <v>14</v>
      </c>
      <c r="O35" s="5"/>
      <c r="P35" s="5"/>
      <c r="Q35" s="5"/>
      <c r="R35" s="5"/>
      <c r="S35" s="5"/>
      <c r="T35" s="5"/>
      <c r="U35" s="5"/>
      <c r="V35" s="5"/>
    </row>
    <row r="36" s="1" customFormat="1" ht="47.25" customHeight="1" spans="1:22">
      <c r="A36" s="15">
        <v>32</v>
      </c>
      <c r="B36" s="19" t="s">
        <v>1996</v>
      </c>
      <c r="C36" s="17"/>
      <c r="D36" s="17"/>
      <c r="E36" s="17"/>
      <c r="F36" s="17"/>
      <c r="G36" s="17"/>
      <c r="H36" s="17"/>
      <c r="I36" s="17">
        <v>6</v>
      </c>
      <c r="J36" s="17"/>
      <c r="K36" s="17"/>
      <c r="L36" s="17">
        <v>1</v>
      </c>
      <c r="M36" s="17">
        <f t="shared" si="0"/>
        <v>7</v>
      </c>
      <c r="N36" s="17">
        <f t="shared" si="1"/>
        <v>14</v>
      </c>
      <c r="O36" s="5"/>
      <c r="P36" s="5"/>
      <c r="Q36" s="5"/>
      <c r="R36" s="5"/>
      <c r="S36" s="5"/>
      <c r="T36" s="5"/>
      <c r="U36" s="5"/>
      <c r="V36" s="5"/>
    </row>
    <row r="37" s="1" customFormat="1" ht="47.25" customHeight="1" spans="1:22">
      <c r="A37" s="15">
        <v>33</v>
      </c>
      <c r="B37" s="19" t="s">
        <v>1997</v>
      </c>
      <c r="C37" s="17"/>
      <c r="D37" s="17"/>
      <c r="E37" s="17"/>
      <c r="F37" s="17"/>
      <c r="G37" s="17"/>
      <c r="H37" s="17"/>
      <c r="I37" s="17">
        <v>6</v>
      </c>
      <c r="J37" s="17"/>
      <c r="K37" s="17"/>
      <c r="L37" s="17">
        <v>1</v>
      </c>
      <c r="M37" s="17">
        <f t="shared" si="0"/>
        <v>7</v>
      </c>
      <c r="N37" s="17">
        <f t="shared" si="1"/>
        <v>14</v>
      </c>
      <c r="O37" s="5"/>
      <c r="P37" s="5"/>
      <c r="Q37" s="5"/>
      <c r="R37" s="5"/>
      <c r="S37" s="5"/>
      <c r="T37" s="5"/>
      <c r="U37" s="5"/>
      <c r="V37" s="5"/>
    </row>
    <row r="38" s="1" customFormat="1" ht="47.25" customHeight="1" spans="1:22">
      <c r="A38" s="15">
        <v>34</v>
      </c>
      <c r="B38" s="21" t="s">
        <v>1998</v>
      </c>
      <c r="C38" s="17"/>
      <c r="D38" s="17"/>
      <c r="E38" s="17"/>
      <c r="F38" s="17"/>
      <c r="G38" s="17"/>
      <c r="H38" s="17"/>
      <c r="I38" s="17">
        <v>6</v>
      </c>
      <c r="J38" s="17"/>
      <c r="K38" s="17"/>
      <c r="L38" s="17">
        <v>1</v>
      </c>
      <c r="M38" s="17">
        <f t="shared" si="0"/>
        <v>7</v>
      </c>
      <c r="N38" s="17">
        <f t="shared" si="1"/>
        <v>14</v>
      </c>
      <c r="O38" s="5"/>
      <c r="P38" s="5"/>
      <c r="Q38" s="5"/>
      <c r="R38" s="5"/>
      <c r="S38" s="5"/>
      <c r="T38" s="5"/>
      <c r="U38" s="5"/>
      <c r="V38" s="5"/>
    </row>
    <row r="39" s="1" customFormat="1" ht="47.25" customHeight="1" spans="1:22">
      <c r="A39" s="15">
        <v>35</v>
      </c>
      <c r="B39" s="21" t="s">
        <v>1999</v>
      </c>
      <c r="C39" s="17"/>
      <c r="D39" s="17"/>
      <c r="E39" s="17"/>
      <c r="F39" s="17"/>
      <c r="G39" s="17"/>
      <c r="H39" s="17"/>
      <c r="I39" s="17">
        <v>6</v>
      </c>
      <c r="J39" s="17"/>
      <c r="K39" s="17"/>
      <c r="L39" s="17">
        <v>1</v>
      </c>
      <c r="M39" s="17">
        <f t="shared" si="0"/>
        <v>7</v>
      </c>
      <c r="N39" s="17">
        <f t="shared" si="1"/>
        <v>14</v>
      </c>
      <c r="O39" s="5"/>
      <c r="P39" s="5"/>
      <c r="Q39" s="5"/>
      <c r="R39" s="5"/>
      <c r="S39" s="5"/>
      <c r="T39" s="5"/>
      <c r="U39" s="5"/>
      <c r="V39" s="5"/>
    </row>
    <row r="40" s="1" customFormat="1" ht="47.25" customHeight="1" spans="1:22">
      <c r="A40" s="15">
        <v>36</v>
      </c>
      <c r="B40" s="21" t="s">
        <v>2000</v>
      </c>
      <c r="C40" s="17"/>
      <c r="D40" s="17"/>
      <c r="E40" s="17"/>
      <c r="F40" s="17"/>
      <c r="G40" s="17"/>
      <c r="H40" s="17"/>
      <c r="I40" s="17">
        <v>6</v>
      </c>
      <c r="J40" s="17"/>
      <c r="K40" s="17"/>
      <c r="L40" s="17">
        <v>1</v>
      </c>
      <c r="M40" s="17">
        <f t="shared" si="0"/>
        <v>7</v>
      </c>
      <c r="N40" s="17">
        <f t="shared" si="1"/>
        <v>14</v>
      </c>
      <c r="O40" s="5"/>
      <c r="P40" s="5"/>
      <c r="Q40" s="5"/>
      <c r="R40" s="5"/>
      <c r="S40" s="5"/>
      <c r="T40" s="5"/>
      <c r="U40" s="5"/>
      <c r="V40" s="5"/>
    </row>
    <row r="41" s="1" customFormat="1" ht="47.25" customHeight="1" spans="1:22">
      <c r="A41" s="15">
        <v>37</v>
      </c>
      <c r="B41" s="16" t="s">
        <v>2001</v>
      </c>
      <c r="C41" s="17"/>
      <c r="D41" s="17"/>
      <c r="E41" s="17"/>
      <c r="F41" s="17">
        <v>6</v>
      </c>
      <c r="G41" s="17"/>
      <c r="H41" s="17"/>
      <c r="I41" s="17"/>
      <c r="J41" s="17"/>
      <c r="K41" s="17"/>
      <c r="L41" s="17">
        <v>1</v>
      </c>
      <c r="M41" s="17">
        <f t="shared" si="0"/>
        <v>7</v>
      </c>
      <c r="N41" s="17">
        <f t="shared" si="1"/>
        <v>14</v>
      </c>
      <c r="O41" s="5"/>
      <c r="P41" s="5"/>
      <c r="Q41" s="5"/>
      <c r="R41" s="5"/>
      <c r="S41" s="5"/>
      <c r="T41" s="5"/>
      <c r="U41" s="5"/>
      <c r="V41" s="5"/>
    </row>
    <row r="42" s="1" customFormat="1" ht="47.25" customHeight="1" spans="1:22">
      <c r="A42" s="15">
        <v>38</v>
      </c>
      <c r="B42" s="16" t="s">
        <v>2002</v>
      </c>
      <c r="C42" s="17"/>
      <c r="D42" s="17"/>
      <c r="E42" s="17"/>
      <c r="F42" s="17">
        <v>6</v>
      </c>
      <c r="G42" s="17"/>
      <c r="H42" s="17"/>
      <c r="I42" s="17"/>
      <c r="J42" s="17"/>
      <c r="K42" s="17"/>
      <c r="L42" s="17">
        <v>1</v>
      </c>
      <c r="M42" s="17">
        <f t="shared" si="0"/>
        <v>7</v>
      </c>
      <c r="N42" s="17">
        <f t="shared" si="1"/>
        <v>14</v>
      </c>
      <c r="O42" s="5"/>
      <c r="P42" s="5"/>
      <c r="Q42" s="5"/>
      <c r="R42" s="5"/>
      <c r="S42" s="5"/>
      <c r="T42" s="5"/>
      <c r="U42" s="5"/>
      <c r="V42" s="5"/>
    </row>
    <row r="43" s="1" customFormat="1" ht="47.25" customHeight="1" spans="1:22">
      <c r="A43" s="15">
        <v>39</v>
      </c>
      <c r="B43" s="18" t="s">
        <v>2003</v>
      </c>
      <c r="C43" s="17"/>
      <c r="D43" s="17"/>
      <c r="E43" s="17"/>
      <c r="F43" s="17">
        <v>6</v>
      </c>
      <c r="G43" s="17"/>
      <c r="H43" s="17"/>
      <c r="I43" s="17"/>
      <c r="J43" s="17"/>
      <c r="K43" s="17"/>
      <c r="L43" s="17">
        <v>1</v>
      </c>
      <c r="M43" s="17">
        <f t="shared" si="0"/>
        <v>7</v>
      </c>
      <c r="N43" s="17">
        <f t="shared" si="1"/>
        <v>14</v>
      </c>
      <c r="O43" s="5"/>
      <c r="P43" s="5"/>
      <c r="Q43" s="5"/>
      <c r="R43" s="5"/>
      <c r="S43" s="5"/>
      <c r="T43" s="5"/>
      <c r="U43" s="5"/>
      <c r="V43" s="5"/>
    </row>
    <row r="44" s="1" customFormat="1" ht="47.25" customHeight="1" spans="1:22">
      <c r="A44" s="15">
        <v>40</v>
      </c>
      <c r="B44" s="18" t="s">
        <v>2004</v>
      </c>
      <c r="C44" s="17"/>
      <c r="D44" s="17"/>
      <c r="E44" s="17"/>
      <c r="F44" s="17">
        <v>6</v>
      </c>
      <c r="G44" s="17"/>
      <c r="H44" s="17"/>
      <c r="I44" s="17"/>
      <c r="J44" s="17"/>
      <c r="K44" s="17"/>
      <c r="L44" s="17">
        <v>1</v>
      </c>
      <c r="M44" s="17">
        <f t="shared" si="0"/>
        <v>7</v>
      </c>
      <c r="N44" s="17">
        <f t="shared" si="1"/>
        <v>14</v>
      </c>
      <c r="O44" s="5"/>
      <c r="P44" s="5"/>
      <c r="Q44" s="5"/>
      <c r="R44" s="5"/>
      <c r="S44" s="5"/>
      <c r="T44" s="5"/>
      <c r="U44" s="5"/>
      <c r="V44" s="5"/>
    </row>
    <row r="45" s="1" customFormat="1" ht="47.25" customHeight="1" spans="1:22">
      <c r="A45" s="15">
        <v>41</v>
      </c>
      <c r="B45" s="16" t="s">
        <v>2005</v>
      </c>
      <c r="C45" s="17"/>
      <c r="D45" s="17"/>
      <c r="E45" s="17"/>
      <c r="F45" s="17">
        <v>10</v>
      </c>
      <c r="G45" s="17"/>
      <c r="H45" s="17"/>
      <c r="I45" s="17"/>
      <c r="J45" s="17"/>
      <c r="K45" s="17"/>
      <c r="L45" s="17"/>
      <c r="M45" s="17">
        <f t="shared" si="0"/>
        <v>10</v>
      </c>
      <c r="N45" s="17">
        <f t="shared" si="1"/>
        <v>20</v>
      </c>
      <c r="O45" s="5"/>
      <c r="P45" s="5"/>
      <c r="Q45" s="5"/>
      <c r="R45" s="5"/>
      <c r="S45" s="5"/>
      <c r="T45" s="5"/>
      <c r="U45" s="5"/>
      <c r="V45" s="5"/>
    </row>
    <row r="46" s="1" customFormat="1" ht="47.25" customHeight="1" spans="1:22">
      <c r="A46" s="15">
        <v>42</v>
      </c>
      <c r="B46" s="16" t="s">
        <v>2006</v>
      </c>
      <c r="C46" s="17"/>
      <c r="D46" s="17"/>
      <c r="E46" s="17"/>
      <c r="F46" s="17">
        <v>10</v>
      </c>
      <c r="G46" s="17"/>
      <c r="H46" s="17"/>
      <c r="I46" s="17"/>
      <c r="J46" s="17"/>
      <c r="K46" s="17"/>
      <c r="L46" s="17"/>
      <c r="M46" s="17">
        <f t="shared" si="0"/>
        <v>10</v>
      </c>
      <c r="N46" s="17">
        <f t="shared" si="1"/>
        <v>20</v>
      </c>
      <c r="O46" s="5"/>
      <c r="P46" s="5"/>
      <c r="Q46" s="5"/>
      <c r="R46" s="5"/>
      <c r="S46" s="5"/>
      <c r="T46" s="5"/>
      <c r="U46" s="5"/>
      <c r="V46" s="5"/>
    </row>
    <row r="47" s="1" customFormat="1" ht="47.25" customHeight="1" spans="1:22">
      <c r="A47" s="15">
        <v>43</v>
      </c>
      <c r="B47" s="16" t="s">
        <v>2007</v>
      </c>
      <c r="C47" s="17"/>
      <c r="D47" s="17"/>
      <c r="E47" s="17"/>
      <c r="F47" s="17">
        <v>25</v>
      </c>
      <c r="G47" s="17"/>
      <c r="H47" s="17"/>
      <c r="I47" s="17"/>
      <c r="J47" s="17"/>
      <c r="K47" s="17"/>
      <c r="L47" s="17"/>
      <c r="M47" s="17">
        <f t="shared" si="0"/>
        <v>25</v>
      </c>
      <c r="N47" s="17">
        <f t="shared" si="1"/>
        <v>50</v>
      </c>
      <c r="O47" s="5"/>
      <c r="P47" s="5"/>
      <c r="Q47" s="5"/>
      <c r="R47" s="5"/>
      <c r="S47" s="5"/>
      <c r="T47" s="5"/>
      <c r="U47" s="5"/>
      <c r="V47" s="5"/>
    </row>
    <row r="48" s="1" customFormat="1" ht="47.25" customHeight="1" spans="1:22">
      <c r="A48" s="15">
        <v>44</v>
      </c>
      <c r="B48" s="18" t="s">
        <v>2008</v>
      </c>
      <c r="C48" s="17"/>
      <c r="D48" s="17"/>
      <c r="E48" s="17"/>
      <c r="F48" s="17">
        <v>25</v>
      </c>
      <c r="G48" s="17"/>
      <c r="H48" s="17"/>
      <c r="I48" s="17"/>
      <c r="J48" s="17"/>
      <c r="K48" s="17"/>
      <c r="L48" s="17"/>
      <c r="M48" s="17">
        <f t="shared" si="0"/>
        <v>25</v>
      </c>
      <c r="N48" s="17">
        <f t="shared" si="1"/>
        <v>50</v>
      </c>
      <c r="O48" s="5"/>
      <c r="P48" s="5"/>
      <c r="Q48" s="5"/>
      <c r="R48" s="5"/>
      <c r="S48" s="5"/>
      <c r="T48" s="5"/>
      <c r="U48" s="5"/>
      <c r="V48" s="5"/>
    </row>
    <row r="49" s="1" customFormat="1" ht="47.25" customHeight="1" spans="1:22">
      <c r="A49" s="15">
        <v>45</v>
      </c>
      <c r="B49" s="16" t="s">
        <v>2009</v>
      </c>
      <c r="C49" s="17"/>
      <c r="D49" s="17"/>
      <c r="E49" s="17"/>
      <c r="F49" s="17"/>
      <c r="G49" s="17">
        <v>2</v>
      </c>
      <c r="H49" s="17"/>
      <c r="I49" s="17"/>
      <c r="J49" s="17"/>
      <c r="K49" s="17"/>
      <c r="L49" s="17"/>
      <c r="M49" s="17">
        <f t="shared" si="0"/>
        <v>2</v>
      </c>
      <c r="N49" s="17">
        <f t="shared" si="1"/>
        <v>4</v>
      </c>
      <c r="O49" s="5"/>
      <c r="P49" s="5"/>
      <c r="Q49" s="5"/>
      <c r="R49" s="5"/>
      <c r="S49" s="5"/>
      <c r="T49" s="5"/>
      <c r="U49" s="5"/>
      <c r="V49" s="5"/>
    </row>
    <row r="50" s="1" customFormat="1" ht="47.25" customHeight="1" spans="1:22">
      <c r="A50" s="15">
        <v>46</v>
      </c>
      <c r="B50" s="16" t="s">
        <v>2010</v>
      </c>
      <c r="C50" s="17"/>
      <c r="D50" s="17">
        <v>6</v>
      </c>
      <c r="E50" s="17"/>
      <c r="F50" s="17">
        <v>6</v>
      </c>
      <c r="G50" s="17">
        <v>46</v>
      </c>
      <c r="H50" s="17"/>
      <c r="I50" s="17"/>
      <c r="J50" s="17"/>
      <c r="K50" s="17"/>
      <c r="L50" s="17">
        <v>4</v>
      </c>
      <c r="M50" s="17">
        <f t="shared" si="0"/>
        <v>62</v>
      </c>
      <c r="N50" s="17">
        <f t="shared" si="1"/>
        <v>124</v>
      </c>
      <c r="O50" s="5"/>
      <c r="P50" s="5"/>
      <c r="Q50" s="5"/>
      <c r="R50" s="5"/>
      <c r="S50" s="5"/>
      <c r="T50" s="5"/>
      <c r="U50" s="5"/>
      <c r="V50" s="5"/>
    </row>
    <row r="51" s="1" customFormat="1" ht="47.25" customHeight="1" spans="1:22">
      <c r="A51" s="15">
        <v>47</v>
      </c>
      <c r="B51" s="16" t="s">
        <v>2011</v>
      </c>
      <c r="C51" s="17"/>
      <c r="D51" s="17"/>
      <c r="E51" s="17"/>
      <c r="F51" s="17"/>
      <c r="G51" s="17"/>
      <c r="H51" s="17"/>
      <c r="I51" s="17"/>
      <c r="J51" s="17"/>
      <c r="K51" s="17">
        <v>2</v>
      </c>
      <c r="L51" s="17"/>
      <c r="M51" s="17">
        <f t="shared" si="0"/>
        <v>2</v>
      </c>
      <c r="N51" s="17">
        <f t="shared" si="1"/>
        <v>4</v>
      </c>
      <c r="O51" s="5"/>
      <c r="P51" s="5"/>
      <c r="Q51" s="5"/>
      <c r="R51" s="5"/>
      <c r="S51" s="5"/>
      <c r="T51" s="5"/>
      <c r="U51" s="5"/>
      <c r="V51" s="5"/>
    </row>
    <row r="52" s="1" customFormat="1" ht="47.25" customHeight="1" spans="1:22">
      <c r="A52" s="15">
        <v>48</v>
      </c>
      <c r="B52" s="18" t="s">
        <v>2012</v>
      </c>
      <c r="C52" s="17"/>
      <c r="D52" s="17"/>
      <c r="E52" s="17"/>
      <c r="F52" s="17"/>
      <c r="G52" s="17"/>
      <c r="H52" s="17"/>
      <c r="I52" s="17"/>
      <c r="J52" s="17"/>
      <c r="K52" s="17">
        <v>2</v>
      </c>
      <c r="L52" s="17"/>
      <c r="M52" s="17">
        <f t="shared" si="0"/>
        <v>2</v>
      </c>
      <c r="N52" s="17">
        <f t="shared" si="1"/>
        <v>4</v>
      </c>
      <c r="O52" s="5"/>
      <c r="P52" s="5"/>
      <c r="Q52" s="5"/>
      <c r="R52" s="5"/>
      <c r="S52" s="5"/>
      <c r="T52" s="5"/>
      <c r="U52" s="5"/>
      <c r="V52" s="5"/>
    </row>
    <row r="53" s="1" customFormat="1" ht="47.25" customHeight="1" spans="1:22">
      <c r="A53" s="15">
        <v>49</v>
      </c>
      <c r="B53" s="16" t="s">
        <v>2013</v>
      </c>
      <c r="C53" s="17"/>
      <c r="D53" s="17"/>
      <c r="E53" s="17"/>
      <c r="F53" s="17"/>
      <c r="G53" s="17"/>
      <c r="H53" s="17"/>
      <c r="I53" s="17"/>
      <c r="J53" s="17"/>
      <c r="K53" s="17">
        <v>4</v>
      </c>
      <c r="L53" s="17">
        <v>1</v>
      </c>
      <c r="M53" s="17">
        <f t="shared" si="0"/>
        <v>5</v>
      </c>
      <c r="N53" s="17">
        <f t="shared" si="1"/>
        <v>10</v>
      </c>
      <c r="O53" s="5"/>
      <c r="P53" s="5"/>
      <c r="Q53" s="5"/>
      <c r="R53" s="5"/>
      <c r="S53" s="5"/>
      <c r="T53" s="5"/>
      <c r="U53" s="5"/>
      <c r="V53" s="5"/>
    </row>
    <row r="54" s="1" customFormat="1" ht="47.25" customHeight="1" spans="1:22">
      <c r="A54" s="15">
        <v>50</v>
      </c>
      <c r="B54" s="18" t="s">
        <v>2014</v>
      </c>
      <c r="C54" s="17"/>
      <c r="D54" s="17"/>
      <c r="E54" s="17"/>
      <c r="F54" s="17"/>
      <c r="G54" s="17"/>
      <c r="H54" s="17"/>
      <c r="I54" s="17"/>
      <c r="J54" s="17"/>
      <c r="K54" s="17">
        <v>4</v>
      </c>
      <c r="L54" s="17">
        <v>1</v>
      </c>
      <c r="M54" s="17">
        <f t="shared" si="0"/>
        <v>5</v>
      </c>
      <c r="N54" s="17">
        <f t="shared" si="1"/>
        <v>10</v>
      </c>
      <c r="O54" s="5"/>
      <c r="P54" s="5"/>
      <c r="Q54" s="5"/>
      <c r="R54" s="5"/>
      <c r="S54" s="5"/>
      <c r="T54" s="5"/>
      <c r="U54" s="5"/>
      <c r="V54" s="5"/>
    </row>
    <row r="55" s="1" customFormat="1" ht="47.25" customHeight="1" spans="1:22">
      <c r="A55" s="15">
        <v>51</v>
      </c>
      <c r="B55" s="16" t="s">
        <v>2015</v>
      </c>
      <c r="C55" s="17"/>
      <c r="D55" s="17">
        <v>4</v>
      </c>
      <c r="E55" s="17">
        <v>1</v>
      </c>
      <c r="F55" s="17">
        <v>6</v>
      </c>
      <c r="G55" s="17"/>
      <c r="H55" s="17">
        <v>1</v>
      </c>
      <c r="I55" s="17">
        <v>10</v>
      </c>
      <c r="J55" s="17">
        <v>1</v>
      </c>
      <c r="K55" s="17">
        <v>1</v>
      </c>
      <c r="L55" s="17">
        <v>2</v>
      </c>
      <c r="M55" s="17">
        <f t="shared" si="0"/>
        <v>26</v>
      </c>
      <c r="N55" s="17">
        <f t="shared" si="1"/>
        <v>52</v>
      </c>
      <c r="O55" s="5"/>
      <c r="P55" s="5"/>
      <c r="Q55" s="5"/>
      <c r="R55" s="5"/>
      <c r="S55" s="5"/>
      <c r="T55" s="5"/>
      <c r="U55" s="5"/>
      <c r="V55" s="5"/>
    </row>
    <row r="56" s="1" customFormat="1" ht="47.25" customHeight="1" spans="1:22">
      <c r="A56" s="15">
        <v>52</v>
      </c>
      <c r="B56" s="16" t="s">
        <v>2016</v>
      </c>
      <c r="C56" s="17"/>
      <c r="D56" s="17"/>
      <c r="E56" s="17"/>
      <c r="F56" s="17"/>
      <c r="G56" s="17"/>
      <c r="H56" s="17"/>
      <c r="I56" s="17"/>
      <c r="J56" s="17"/>
      <c r="K56" s="17">
        <v>10</v>
      </c>
      <c r="L56" s="17">
        <v>2</v>
      </c>
      <c r="M56" s="17">
        <f t="shared" si="0"/>
        <v>12</v>
      </c>
      <c r="N56" s="17">
        <f t="shared" si="1"/>
        <v>24</v>
      </c>
      <c r="O56" s="5"/>
      <c r="P56" s="5"/>
      <c r="Q56" s="5"/>
      <c r="R56" s="5"/>
      <c r="S56" s="5"/>
      <c r="T56" s="5"/>
      <c r="U56" s="5"/>
      <c r="V56" s="5"/>
    </row>
    <row r="57" s="1" customFormat="1" ht="47.25" customHeight="1" spans="1:22">
      <c r="A57" s="15">
        <v>53</v>
      </c>
      <c r="B57" s="16" t="s">
        <v>2017</v>
      </c>
      <c r="C57" s="17"/>
      <c r="D57" s="17">
        <v>200</v>
      </c>
      <c r="E57" s="17"/>
      <c r="F57" s="17"/>
      <c r="G57" s="17"/>
      <c r="H57" s="17"/>
      <c r="I57" s="17"/>
      <c r="J57" s="17"/>
      <c r="K57" s="17"/>
      <c r="L57" s="17"/>
      <c r="M57" s="17">
        <f t="shared" si="0"/>
        <v>200</v>
      </c>
      <c r="N57" s="17">
        <f t="shared" ref="N57:N65" si="2">M57*1</f>
        <v>200</v>
      </c>
      <c r="O57" s="5"/>
      <c r="P57" s="5"/>
      <c r="Q57" s="5"/>
      <c r="R57" s="5"/>
      <c r="S57" s="5"/>
      <c r="T57" s="5"/>
      <c r="U57" s="5"/>
      <c r="V57" s="5"/>
    </row>
    <row r="58" s="1" customFormat="1" ht="47.25" customHeight="1" spans="1:22">
      <c r="A58" s="15">
        <v>54</v>
      </c>
      <c r="B58" s="16" t="s">
        <v>2018</v>
      </c>
      <c r="C58" s="17"/>
      <c r="D58" s="17">
        <v>30</v>
      </c>
      <c r="E58" s="17"/>
      <c r="F58" s="17"/>
      <c r="G58" s="17"/>
      <c r="H58" s="17"/>
      <c r="I58" s="17"/>
      <c r="J58" s="17"/>
      <c r="K58" s="17"/>
      <c r="L58" s="17"/>
      <c r="M58" s="17">
        <f t="shared" si="0"/>
        <v>30</v>
      </c>
      <c r="N58" s="17">
        <f t="shared" si="2"/>
        <v>30</v>
      </c>
      <c r="O58" s="5"/>
      <c r="P58" s="5"/>
      <c r="Q58" s="5"/>
      <c r="R58" s="5"/>
      <c r="S58" s="5"/>
      <c r="T58" s="5"/>
      <c r="U58" s="5"/>
      <c r="V58" s="5"/>
    </row>
    <row r="59" s="1" customFormat="1" ht="47.25" customHeight="1" spans="1:22">
      <c r="A59" s="15">
        <v>55</v>
      </c>
      <c r="B59" s="16" t="s">
        <v>2019</v>
      </c>
      <c r="C59" s="17"/>
      <c r="D59" s="17">
        <v>100</v>
      </c>
      <c r="E59" s="17"/>
      <c r="F59" s="17"/>
      <c r="G59" s="17"/>
      <c r="H59" s="17"/>
      <c r="I59" s="17"/>
      <c r="J59" s="17"/>
      <c r="K59" s="17"/>
      <c r="L59" s="17"/>
      <c r="M59" s="17">
        <f t="shared" si="0"/>
        <v>100</v>
      </c>
      <c r="N59" s="17">
        <f t="shared" si="2"/>
        <v>100</v>
      </c>
      <c r="O59" s="5"/>
      <c r="P59" s="5"/>
      <c r="Q59" s="5"/>
      <c r="R59" s="5"/>
      <c r="S59" s="5"/>
      <c r="T59" s="5"/>
      <c r="U59" s="5"/>
      <c r="V59" s="5"/>
    </row>
    <row r="60" s="1" customFormat="1" ht="47.25" customHeight="1" spans="1:22">
      <c r="A60" s="15">
        <v>56</v>
      </c>
      <c r="B60" s="16" t="s">
        <v>2020</v>
      </c>
      <c r="C60" s="17"/>
      <c r="D60" s="17">
        <v>30</v>
      </c>
      <c r="E60" s="17"/>
      <c r="F60" s="17"/>
      <c r="G60" s="17"/>
      <c r="H60" s="17"/>
      <c r="I60" s="17"/>
      <c r="J60" s="17"/>
      <c r="K60" s="17"/>
      <c r="L60" s="17"/>
      <c r="M60" s="17">
        <f t="shared" si="0"/>
        <v>30</v>
      </c>
      <c r="N60" s="17">
        <f t="shared" si="2"/>
        <v>30</v>
      </c>
      <c r="O60" s="5"/>
      <c r="P60" s="5"/>
      <c r="Q60" s="5"/>
      <c r="R60" s="5"/>
      <c r="S60" s="5"/>
      <c r="T60" s="5"/>
      <c r="U60" s="5"/>
      <c r="V60" s="5"/>
    </row>
    <row r="61" s="1" customFormat="1" ht="47.25" customHeight="1" spans="1:22">
      <c r="A61" s="15">
        <v>57</v>
      </c>
      <c r="B61" s="16" t="s">
        <v>2021</v>
      </c>
      <c r="C61" s="17"/>
      <c r="D61" s="17">
        <v>50</v>
      </c>
      <c r="E61" s="17"/>
      <c r="F61" s="17"/>
      <c r="G61" s="17"/>
      <c r="H61" s="17"/>
      <c r="I61" s="17"/>
      <c r="J61" s="17"/>
      <c r="K61" s="17"/>
      <c r="L61" s="17"/>
      <c r="M61" s="17">
        <f t="shared" si="0"/>
        <v>50</v>
      </c>
      <c r="N61" s="17">
        <f t="shared" si="2"/>
        <v>50</v>
      </c>
      <c r="O61" s="5"/>
      <c r="P61" s="5"/>
      <c r="Q61" s="5"/>
      <c r="R61" s="5"/>
      <c r="S61" s="5"/>
      <c r="T61" s="5"/>
      <c r="U61" s="5"/>
      <c r="V61" s="5"/>
    </row>
    <row r="62" s="1" customFormat="1" ht="47.25" customHeight="1" spans="1:22">
      <c r="A62" s="15">
        <v>58</v>
      </c>
      <c r="B62" s="16" t="s">
        <v>2022</v>
      </c>
      <c r="C62" s="17"/>
      <c r="D62" s="17">
        <v>200</v>
      </c>
      <c r="E62" s="17"/>
      <c r="F62" s="17"/>
      <c r="G62" s="17"/>
      <c r="H62" s="17"/>
      <c r="I62" s="17"/>
      <c r="J62" s="17"/>
      <c r="K62" s="17"/>
      <c r="L62" s="17"/>
      <c r="M62" s="17">
        <f t="shared" si="0"/>
        <v>200</v>
      </c>
      <c r="N62" s="17">
        <f t="shared" si="2"/>
        <v>200</v>
      </c>
      <c r="O62" s="5"/>
      <c r="P62" s="5"/>
      <c r="Q62" s="5"/>
      <c r="R62" s="5"/>
      <c r="S62" s="5"/>
      <c r="T62" s="5"/>
      <c r="U62" s="5"/>
      <c r="V62" s="5"/>
    </row>
    <row r="63" s="1" customFormat="1" ht="47.25" customHeight="1" spans="1:22">
      <c r="A63" s="15">
        <v>59</v>
      </c>
      <c r="B63" s="16" t="s">
        <v>2023</v>
      </c>
      <c r="C63" s="17"/>
      <c r="D63" s="17">
        <v>800</v>
      </c>
      <c r="E63" s="17"/>
      <c r="F63" s="17"/>
      <c r="G63" s="17"/>
      <c r="H63" s="17"/>
      <c r="I63" s="17"/>
      <c r="J63" s="17"/>
      <c r="K63" s="17"/>
      <c r="L63" s="17"/>
      <c r="M63" s="17">
        <f t="shared" si="0"/>
        <v>800</v>
      </c>
      <c r="N63" s="17">
        <f t="shared" si="2"/>
        <v>800</v>
      </c>
      <c r="O63" s="5"/>
      <c r="P63" s="5"/>
      <c r="Q63" s="5"/>
      <c r="R63" s="5"/>
      <c r="S63" s="5"/>
      <c r="T63" s="5"/>
      <c r="U63" s="5"/>
      <c r="V63" s="5"/>
    </row>
    <row r="64" s="1" customFormat="1" ht="47.25" customHeight="1" spans="1:22">
      <c r="A64" s="15">
        <v>60</v>
      </c>
      <c r="B64" s="18" t="s">
        <v>2024</v>
      </c>
      <c r="C64" s="17"/>
      <c r="D64" s="17">
        <v>800</v>
      </c>
      <c r="E64" s="17"/>
      <c r="F64" s="17"/>
      <c r="G64" s="17"/>
      <c r="H64" s="17"/>
      <c r="I64" s="17"/>
      <c r="J64" s="17"/>
      <c r="K64" s="17"/>
      <c r="L64" s="17"/>
      <c r="M64" s="17">
        <f t="shared" si="0"/>
        <v>800</v>
      </c>
      <c r="N64" s="17">
        <f t="shared" si="2"/>
        <v>800</v>
      </c>
      <c r="O64" s="5"/>
      <c r="P64" s="5"/>
      <c r="Q64" s="5"/>
      <c r="R64" s="5"/>
      <c r="S64" s="5"/>
      <c r="T64" s="5"/>
      <c r="U64" s="5"/>
      <c r="V64" s="5"/>
    </row>
    <row r="65" s="1" customFormat="1" ht="47.25" customHeight="1" spans="1:22">
      <c r="A65" s="15">
        <v>61</v>
      </c>
      <c r="B65" s="16" t="s">
        <v>2025</v>
      </c>
      <c r="C65" s="17"/>
      <c r="D65" s="17">
        <v>100</v>
      </c>
      <c r="E65" s="17"/>
      <c r="F65" s="17"/>
      <c r="G65" s="17"/>
      <c r="H65" s="17"/>
      <c r="I65" s="17"/>
      <c r="J65" s="17"/>
      <c r="K65" s="17"/>
      <c r="L65" s="17"/>
      <c r="M65" s="17">
        <f t="shared" si="0"/>
        <v>100</v>
      </c>
      <c r="N65" s="17">
        <f t="shared" si="2"/>
        <v>100</v>
      </c>
      <c r="O65" s="5"/>
      <c r="P65" s="5"/>
      <c r="Q65" s="5"/>
      <c r="R65" s="5"/>
      <c r="S65" s="5"/>
      <c r="T65" s="5"/>
      <c r="U65" s="5"/>
      <c r="V65" s="5"/>
    </row>
    <row r="66" s="1" customFormat="1" ht="18" customHeight="1" spans="1:22">
      <c r="A66" s="22"/>
      <c r="B66" s="23" t="s">
        <v>1763</v>
      </c>
      <c r="C66" s="24"/>
      <c r="D66" s="24">
        <f t="shared" ref="D66:N66" si="3">SUM(D5:D65)</f>
        <v>2342</v>
      </c>
      <c r="E66" s="24">
        <f t="shared" si="3"/>
        <v>27</v>
      </c>
      <c r="F66" s="24">
        <f t="shared" si="3"/>
        <v>182</v>
      </c>
      <c r="G66" s="24">
        <f t="shared" si="3"/>
        <v>50</v>
      </c>
      <c r="H66" s="24">
        <f t="shared" si="3"/>
        <v>81</v>
      </c>
      <c r="I66" s="24">
        <f t="shared" si="3"/>
        <v>76</v>
      </c>
      <c r="J66" s="24">
        <f t="shared" si="3"/>
        <v>39</v>
      </c>
      <c r="K66" s="24">
        <f t="shared" si="3"/>
        <v>79</v>
      </c>
      <c r="L66" s="24">
        <f t="shared" si="3"/>
        <v>84</v>
      </c>
      <c r="M66" s="25">
        <f t="shared" si="3"/>
        <v>2960</v>
      </c>
      <c r="N66" s="24">
        <f t="shared" si="3"/>
        <v>3610</v>
      </c>
      <c r="O66" s="5"/>
      <c r="P66" s="5"/>
      <c r="Q66" s="5"/>
      <c r="R66" s="5"/>
      <c r="S66" s="5"/>
      <c r="T66" s="5"/>
      <c r="U66" s="5"/>
      <c r="V66" s="5"/>
    </row>
    <row r="67" customHeight="1" spans="1:22">
      <c r="A67" s="26" t="s">
        <v>1604</v>
      </c>
      <c r="B67" s="26"/>
      <c r="C67" s="26"/>
      <c r="D67" s="26"/>
      <c r="E67" s="26"/>
      <c r="F67" s="26"/>
      <c r="G67" s="26"/>
      <c r="H67" s="26"/>
      <c r="I67" s="26"/>
      <c r="J67" s="26"/>
      <c r="K67" s="26"/>
      <c r="L67" s="26"/>
      <c r="M67" s="26"/>
      <c r="N67" s="26"/>
    </row>
  </sheetData>
  <mergeCells count="4">
    <mergeCell ref="A1:B1"/>
    <mergeCell ref="A2:N2"/>
    <mergeCell ref="I3:K3"/>
    <mergeCell ref="A67:N67"/>
  </mergeCells>
  <pageMargins left="0.75" right="0.75" top="1" bottom="1" header="0.5" footer="0.5"/>
  <pageSetup paperSize="9"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餐厨杂件</vt:lpstr>
      <vt:lpstr>康体器械</vt:lpstr>
      <vt:lpstr>棉织品</vt:lpstr>
      <vt:lpstr>制服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才哥</cp:lastModifiedBy>
  <dcterms:created xsi:type="dcterms:W3CDTF">2023-05-12T11:15:00Z</dcterms:created>
  <dcterms:modified xsi:type="dcterms:W3CDTF">2026-01-04T01:54:46Z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962C25743A464790B1EDBA6CB71D5AB4_12</vt:lpwstr>
  </property>
  <property fmtid="{D5CDD505-2E9C-101B-9397-08002B2CF9AE}" pid="4" name="CalculationRule">
    <vt:i4>0</vt:i4>
  </property>
</Properties>
</file>