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餐厨器具（一）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8" name="ID_11BCEA396FBA49FAA5EEB9BC93B1712E" descr="core_image_url__exec_download_59716299"/>
        <xdr:cNvPicPr/>
      </xdr:nvPicPr>
      <xdr:blipFill>
        <a:blip r:embed="rId1"/>
        <a:stretch>
          <a:fillRect/>
        </a:stretch>
      </xdr:blipFill>
      <xdr:spPr>
        <a:xfrm>
          <a:off x="0" y="0"/>
          <a:ext cx="678180" cy="472440"/>
        </a:xfrm>
        <a:prstGeom prst="rect">
          <a:avLst/>
        </a:prstGeom>
      </xdr:spPr>
    </xdr:pic>
  </etc:cellImage>
  <etc:cellImage>
    <xdr:pic>
      <xdr:nvPicPr>
        <xdr:cNvPr id="357" name="ID_5712D23BAE6A4262BEFA61DEADC739A4" descr="core_image_url__exec_download_722186689"/>
        <xdr:cNvPicPr/>
      </xdr:nvPicPr>
      <xdr:blipFill>
        <a:blip r:embed="rId2"/>
        <a:stretch>
          <a:fillRect/>
        </a:stretch>
      </xdr:blipFill>
      <xdr:spPr>
        <a:xfrm>
          <a:off x="0" y="0"/>
          <a:ext cx="899160" cy="403860"/>
        </a:xfrm>
        <a:prstGeom prst="rect">
          <a:avLst/>
        </a:prstGeom>
      </xdr:spPr>
    </xdr:pic>
  </etc:cellImage>
  <etc:cellImage>
    <xdr:pic>
      <xdr:nvPicPr>
        <xdr:cNvPr id="356" name="ID_42EFCAA5826F4CB5A6EE94BAE77B51AB" descr="core_image_url__exec_download_3560697748"/>
        <xdr:cNvPicPr/>
      </xdr:nvPicPr>
      <xdr:blipFill>
        <a:blip r:embed="rId3"/>
        <a:stretch>
          <a:fillRect/>
        </a:stretch>
      </xdr:blipFill>
      <xdr:spPr>
        <a:xfrm>
          <a:off x="0" y="0"/>
          <a:ext cx="883920" cy="426720"/>
        </a:xfrm>
        <a:prstGeom prst="rect">
          <a:avLst/>
        </a:prstGeom>
      </xdr:spPr>
    </xdr:pic>
  </etc:cellImage>
  <etc:cellImage>
    <xdr:pic>
      <xdr:nvPicPr>
        <xdr:cNvPr id="360" name="ID_839D7718F0834DCE914EDFAEF7BFE13A" descr="core_image_url__exec_download_730549040"/>
        <xdr:cNvPicPr/>
      </xdr:nvPicPr>
      <xdr:blipFill>
        <a:blip r:embed="rId1"/>
        <a:stretch>
          <a:fillRect/>
        </a:stretch>
      </xdr:blipFill>
      <xdr:spPr>
        <a:xfrm>
          <a:off x="0" y="0"/>
          <a:ext cx="678180" cy="472440"/>
        </a:xfrm>
        <a:prstGeom prst="rect">
          <a:avLst/>
        </a:prstGeom>
      </xdr:spPr>
    </xdr:pic>
  </etc:cellImage>
  <etc:cellImage>
    <xdr:pic>
      <xdr:nvPicPr>
        <xdr:cNvPr id="359" name="ID_E5B9DA6BD73A4A958BD7C5783F7FBB46" descr="core_image_url__exec_download_3180455510"/>
        <xdr:cNvPicPr/>
      </xdr:nvPicPr>
      <xdr:blipFill>
        <a:blip r:embed="rId4"/>
        <a:stretch>
          <a:fillRect/>
        </a:stretch>
      </xdr:blipFill>
      <xdr:spPr>
        <a:xfrm>
          <a:off x="0" y="0"/>
          <a:ext cx="754380" cy="579120"/>
        </a:xfrm>
        <a:prstGeom prst="rect">
          <a:avLst/>
        </a:prstGeom>
      </xdr:spPr>
    </xdr:pic>
  </etc:cellImage>
  <etc:cellImage>
    <xdr:pic>
      <xdr:nvPicPr>
        <xdr:cNvPr id="364" name="ID_7460966462A94EC3B7C8A9117E77A64E" descr="core_image_url__exec_download_1128545023"/>
        <xdr:cNvPicPr/>
      </xdr:nvPicPr>
      <xdr:blipFill>
        <a:blip r:embed="rId5"/>
        <a:stretch>
          <a:fillRect/>
        </a:stretch>
      </xdr:blipFill>
      <xdr:spPr>
        <a:xfrm>
          <a:off x="0" y="0"/>
          <a:ext cx="548640" cy="281940"/>
        </a:xfrm>
        <a:prstGeom prst="rect">
          <a:avLst/>
        </a:prstGeom>
      </xdr:spPr>
    </xdr:pic>
  </etc:cellImage>
  <etc:cellImage>
    <xdr:pic>
      <xdr:nvPicPr>
        <xdr:cNvPr id="363" name="ID_8644BA44814A4024B2F2BBC9BCDAD6C4" descr="core_image_url__exec_download_4265229961"/>
        <xdr:cNvPicPr/>
      </xdr:nvPicPr>
      <xdr:blipFill>
        <a:blip r:embed="rId6"/>
        <a:stretch>
          <a:fillRect/>
        </a:stretch>
      </xdr:blipFill>
      <xdr:spPr>
        <a:xfrm>
          <a:off x="0" y="0"/>
          <a:ext cx="555625" cy="419100"/>
        </a:xfrm>
        <a:prstGeom prst="rect">
          <a:avLst/>
        </a:prstGeom>
      </xdr:spPr>
    </xdr:pic>
  </etc:cellImage>
  <etc:cellImage>
    <xdr:pic>
      <xdr:nvPicPr>
        <xdr:cNvPr id="361" name="ID_048ED86F46EC4FC5A2E2922ECAA388A2" descr="core_image_url__exec_download_90651433"/>
        <xdr:cNvPicPr/>
      </xdr:nvPicPr>
      <xdr:blipFill>
        <a:blip r:embed="rId7"/>
        <a:stretch>
          <a:fillRect/>
        </a:stretch>
      </xdr:blipFill>
      <xdr:spPr>
        <a:xfrm>
          <a:off x="0" y="0"/>
          <a:ext cx="381000" cy="419100"/>
        </a:xfrm>
        <a:prstGeom prst="rect">
          <a:avLst/>
        </a:prstGeom>
      </xdr:spPr>
    </xdr:pic>
  </etc:cellImage>
  <etc:cellImage>
    <xdr:pic>
      <xdr:nvPicPr>
        <xdr:cNvPr id="365" name="ID_3E2591F1512A40468EFE82CA4358E787" descr="core_image_url__exec_download_3508133490"/>
        <xdr:cNvPicPr/>
      </xdr:nvPicPr>
      <xdr:blipFill>
        <a:blip r:embed="rId8"/>
        <a:stretch>
          <a:fillRect/>
        </a:stretch>
      </xdr:blipFill>
      <xdr:spPr>
        <a:xfrm>
          <a:off x="0" y="0"/>
          <a:ext cx="457200" cy="213360"/>
        </a:xfrm>
        <a:prstGeom prst="rect">
          <a:avLst/>
        </a:prstGeom>
      </xdr:spPr>
    </xdr:pic>
  </etc:cellImage>
  <etc:cellImage>
    <xdr:pic>
      <xdr:nvPicPr>
        <xdr:cNvPr id="367" name="ID_300061990BFE419CBEB5872C0BAAADF1" descr="core_image_url__exec_download_736652281"/>
        <xdr:cNvPicPr/>
      </xdr:nvPicPr>
      <xdr:blipFill>
        <a:blip r:embed="rId9"/>
        <a:stretch>
          <a:fillRect/>
        </a:stretch>
      </xdr:blipFill>
      <xdr:spPr>
        <a:xfrm>
          <a:off x="0" y="0"/>
          <a:ext cx="457200" cy="205740"/>
        </a:xfrm>
        <a:prstGeom prst="rect">
          <a:avLst/>
        </a:prstGeom>
      </xdr:spPr>
    </xdr:pic>
  </etc:cellImage>
  <etc:cellImage>
    <xdr:pic>
      <xdr:nvPicPr>
        <xdr:cNvPr id="368" name="ID_3D17A20E69414321AAD5D65F10842D5D" descr="core_image_url__exec_download_3146331966"/>
        <xdr:cNvPicPr/>
      </xdr:nvPicPr>
      <xdr:blipFill>
        <a:blip r:embed="rId10"/>
        <a:stretch>
          <a:fillRect/>
        </a:stretch>
      </xdr:blipFill>
      <xdr:spPr>
        <a:xfrm>
          <a:off x="0" y="0"/>
          <a:ext cx="457200" cy="319405"/>
        </a:xfrm>
        <a:prstGeom prst="rect">
          <a:avLst/>
        </a:prstGeom>
      </xdr:spPr>
    </xdr:pic>
  </etc:cellImage>
  <etc:cellImage>
    <xdr:pic>
      <xdr:nvPicPr>
        <xdr:cNvPr id="373" name="ID_8A3B3B90A03646AE96E2CC562180B243" descr="core_image_url__exec_download_1274740746"/>
        <xdr:cNvPicPr/>
      </xdr:nvPicPr>
      <xdr:blipFill>
        <a:blip r:embed="rId11"/>
        <a:stretch>
          <a:fillRect/>
        </a:stretch>
      </xdr:blipFill>
      <xdr:spPr>
        <a:xfrm>
          <a:off x="0" y="0"/>
          <a:ext cx="494665" cy="594360"/>
        </a:xfrm>
        <a:prstGeom prst="rect">
          <a:avLst/>
        </a:prstGeom>
      </xdr:spPr>
    </xdr:pic>
  </etc:cellImage>
  <etc:cellImage>
    <xdr:pic>
      <xdr:nvPicPr>
        <xdr:cNvPr id="369" name="ID_9F74C3A3B9614B6E9CA28D55CA8BB732" descr="core_image_url__exec_download_547751940"/>
        <xdr:cNvPicPr/>
      </xdr:nvPicPr>
      <xdr:blipFill>
        <a:blip r:embed="rId12"/>
        <a:stretch>
          <a:fillRect/>
        </a:stretch>
      </xdr:blipFill>
      <xdr:spPr>
        <a:xfrm>
          <a:off x="0" y="0"/>
          <a:ext cx="457200" cy="525145"/>
        </a:xfrm>
        <a:prstGeom prst="rect">
          <a:avLst/>
        </a:prstGeom>
      </xdr:spPr>
    </xdr:pic>
  </etc:cellImage>
  <etc:cellImage>
    <xdr:pic>
      <xdr:nvPicPr>
        <xdr:cNvPr id="379" name="ID_8B3C0F408C784BB49F9365E9B16518F0" descr="core_image_url__exec_download_2031930724"/>
        <xdr:cNvPicPr/>
      </xdr:nvPicPr>
      <xdr:blipFill>
        <a:blip r:embed="rId13"/>
        <a:stretch>
          <a:fillRect/>
        </a:stretch>
      </xdr:blipFill>
      <xdr:spPr>
        <a:xfrm>
          <a:off x="0" y="0"/>
          <a:ext cx="358140" cy="396240"/>
        </a:xfrm>
        <a:prstGeom prst="rect">
          <a:avLst/>
        </a:prstGeom>
      </xdr:spPr>
    </xdr:pic>
  </etc:cellImage>
  <etc:cellImage>
    <xdr:pic>
      <xdr:nvPicPr>
        <xdr:cNvPr id="393" name="ID_395D3FE1A87B45EEBACB4CC7D9DB95E6" descr="core_image_url__exec_download_3168849415"/>
        <xdr:cNvPicPr/>
      </xdr:nvPicPr>
      <xdr:blipFill>
        <a:blip r:embed="rId14"/>
        <a:stretch>
          <a:fillRect/>
        </a:stretch>
      </xdr:blipFill>
      <xdr:spPr>
        <a:xfrm>
          <a:off x="0" y="0"/>
          <a:ext cx="632460" cy="472440"/>
        </a:xfrm>
        <a:prstGeom prst="rect">
          <a:avLst/>
        </a:prstGeom>
      </xdr:spPr>
    </xdr:pic>
  </etc:cellImage>
  <etc:cellImage>
    <xdr:pic>
      <xdr:nvPicPr>
        <xdr:cNvPr id="378" name="ID_0656508164C74DD5BC2DFED1FE40526E" descr="core_image_url__exec_download_3324984567"/>
        <xdr:cNvPicPr/>
      </xdr:nvPicPr>
      <xdr:blipFill>
        <a:blip r:embed="rId15"/>
        <a:stretch>
          <a:fillRect/>
        </a:stretch>
      </xdr:blipFill>
      <xdr:spPr>
        <a:xfrm>
          <a:off x="0" y="0"/>
          <a:ext cx="358140" cy="396240"/>
        </a:xfrm>
        <a:prstGeom prst="rect">
          <a:avLst/>
        </a:prstGeom>
      </xdr:spPr>
    </xdr:pic>
  </etc:cellImage>
  <etc:cellImage>
    <xdr:pic>
      <xdr:nvPicPr>
        <xdr:cNvPr id="374" name="ID_DAF80399057A487EBB87ECAEC823AB24" descr="core_image_url__exec_download_3569831632"/>
        <xdr:cNvPicPr/>
      </xdr:nvPicPr>
      <xdr:blipFill>
        <a:blip r:embed="rId16"/>
        <a:stretch>
          <a:fillRect/>
        </a:stretch>
      </xdr:blipFill>
      <xdr:spPr>
        <a:xfrm>
          <a:off x="0" y="0"/>
          <a:ext cx="358140" cy="396240"/>
        </a:xfrm>
        <a:prstGeom prst="rect">
          <a:avLst/>
        </a:prstGeom>
      </xdr:spPr>
    </xdr:pic>
  </etc:cellImage>
  <etc:cellImage>
    <xdr:pic>
      <xdr:nvPicPr>
        <xdr:cNvPr id="376" name="ID_0CA455D5135C4DF3A876302FF439E60F" descr="core_image_url__exec_download_2334775271"/>
        <xdr:cNvPicPr/>
      </xdr:nvPicPr>
      <xdr:blipFill>
        <a:blip r:embed="rId17"/>
        <a:stretch>
          <a:fillRect/>
        </a:stretch>
      </xdr:blipFill>
      <xdr:spPr>
        <a:xfrm>
          <a:off x="0" y="0"/>
          <a:ext cx="358140" cy="396240"/>
        </a:xfrm>
        <a:prstGeom prst="rect">
          <a:avLst/>
        </a:prstGeom>
      </xdr:spPr>
    </xdr:pic>
  </etc:cellImage>
  <etc:cellImage>
    <xdr:pic>
      <xdr:nvPicPr>
        <xdr:cNvPr id="375" name="ID_051F478981DB4A2EBF6BDDE9BA15E871" descr="core_image_url__exec_download_2223393343"/>
        <xdr:cNvPicPr/>
      </xdr:nvPicPr>
      <xdr:blipFill>
        <a:blip r:embed="rId16"/>
        <a:stretch>
          <a:fillRect/>
        </a:stretch>
      </xdr:blipFill>
      <xdr:spPr>
        <a:xfrm>
          <a:off x="0" y="0"/>
          <a:ext cx="358140" cy="396240"/>
        </a:xfrm>
        <a:prstGeom prst="rect">
          <a:avLst/>
        </a:prstGeom>
      </xdr:spPr>
    </xdr:pic>
  </etc:cellImage>
  <etc:cellImage>
    <xdr:pic>
      <xdr:nvPicPr>
        <xdr:cNvPr id="392" name="ID_639BC6A51479434AB2B0273494A53223" descr="core_image_url__exec_download_3712737663"/>
        <xdr:cNvPicPr/>
      </xdr:nvPicPr>
      <xdr:blipFill>
        <a:blip r:embed="rId18"/>
        <a:stretch>
          <a:fillRect/>
        </a:stretch>
      </xdr:blipFill>
      <xdr:spPr>
        <a:xfrm>
          <a:off x="0" y="0"/>
          <a:ext cx="769620" cy="419100"/>
        </a:xfrm>
        <a:prstGeom prst="rect">
          <a:avLst/>
        </a:prstGeom>
      </xdr:spPr>
    </xdr:pic>
  </etc:cellImage>
  <etc:cellImage>
    <xdr:pic>
      <xdr:nvPicPr>
        <xdr:cNvPr id="377" name="ID_C482F547FCF6469AA93E3E2275176047" descr="core_image_url__exec_download_1391900617"/>
        <xdr:cNvPicPr/>
      </xdr:nvPicPr>
      <xdr:blipFill>
        <a:blip r:embed="rId19"/>
        <a:stretch>
          <a:fillRect/>
        </a:stretch>
      </xdr:blipFill>
      <xdr:spPr>
        <a:xfrm>
          <a:off x="0" y="0"/>
          <a:ext cx="358140" cy="396240"/>
        </a:xfrm>
        <a:prstGeom prst="rect">
          <a:avLst/>
        </a:prstGeom>
      </xdr:spPr>
    </xdr:pic>
  </etc:cellImage>
  <etc:cellImage>
    <xdr:pic>
      <xdr:nvPicPr>
        <xdr:cNvPr id="380" name="ID_4D9DDE20571F42FD9C7F12855623A76B" descr="core_image_url__exec_download_1394598052"/>
        <xdr:cNvPicPr/>
      </xdr:nvPicPr>
      <xdr:blipFill>
        <a:blip r:embed="rId20"/>
        <a:stretch>
          <a:fillRect/>
        </a:stretch>
      </xdr:blipFill>
      <xdr:spPr>
        <a:xfrm>
          <a:off x="0" y="0"/>
          <a:ext cx="358140" cy="396240"/>
        </a:xfrm>
        <a:prstGeom prst="rect">
          <a:avLst/>
        </a:prstGeom>
      </xdr:spPr>
    </xdr:pic>
  </etc:cellImage>
  <etc:cellImage>
    <xdr:pic>
      <xdr:nvPicPr>
        <xdr:cNvPr id="381" name="ID_45A9CF616663430080EB751080BD9E2D" descr="core_image_url__exec_download_2546092312"/>
        <xdr:cNvPicPr/>
      </xdr:nvPicPr>
      <xdr:blipFill>
        <a:blip r:embed="rId21"/>
        <a:stretch>
          <a:fillRect/>
        </a:stretch>
      </xdr:blipFill>
      <xdr:spPr>
        <a:xfrm>
          <a:off x="0" y="0"/>
          <a:ext cx="358140" cy="396240"/>
        </a:xfrm>
        <a:prstGeom prst="rect">
          <a:avLst/>
        </a:prstGeom>
      </xdr:spPr>
    </xdr:pic>
  </etc:cellImage>
  <etc:cellImage>
    <xdr:pic>
      <xdr:nvPicPr>
        <xdr:cNvPr id="382" name="ID_59C69828EC9F4A30A891BD30D9AFB4C6" descr="core_image_url__exec_download_797893355"/>
        <xdr:cNvPicPr/>
      </xdr:nvPicPr>
      <xdr:blipFill>
        <a:blip r:embed="rId20"/>
        <a:stretch>
          <a:fillRect/>
        </a:stretch>
      </xdr:blipFill>
      <xdr:spPr>
        <a:xfrm>
          <a:off x="0" y="0"/>
          <a:ext cx="358140" cy="396240"/>
        </a:xfrm>
        <a:prstGeom prst="rect">
          <a:avLst/>
        </a:prstGeom>
      </xdr:spPr>
    </xdr:pic>
  </etc:cellImage>
  <etc:cellImage>
    <xdr:pic>
      <xdr:nvPicPr>
        <xdr:cNvPr id="383" name="ID_24B41AB0E4F44699965BB1308D269452" descr="core_image_url__exec_download_8301860"/>
        <xdr:cNvPicPr/>
      </xdr:nvPicPr>
      <xdr:blipFill>
        <a:blip r:embed="rId22"/>
        <a:stretch>
          <a:fillRect/>
        </a:stretch>
      </xdr:blipFill>
      <xdr:spPr>
        <a:xfrm>
          <a:off x="0" y="0"/>
          <a:ext cx="457200" cy="510540"/>
        </a:xfrm>
        <a:prstGeom prst="rect">
          <a:avLst/>
        </a:prstGeom>
      </xdr:spPr>
    </xdr:pic>
  </etc:cellImage>
  <etc:cellImage>
    <xdr:pic>
      <xdr:nvPicPr>
        <xdr:cNvPr id="384" name="ID_BED95E32FC6E4AD6B137BC403478EFEB" descr="core_image_url__exec_download_4064781197"/>
        <xdr:cNvPicPr/>
      </xdr:nvPicPr>
      <xdr:blipFill>
        <a:blip r:embed="rId23"/>
        <a:stretch>
          <a:fillRect/>
        </a:stretch>
      </xdr:blipFill>
      <xdr:spPr>
        <a:xfrm>
          <a:off x="0" y="0"/>
          <a:ext cx="457200" cy="510540"/>
        </a:xfrm>
        <a:prstGeom prst="rect">
          <a:avLst/>
        </a:prstGeom>
      </xdr:spPr>
    </xdr:pic>
  </etc:cellImage>
  <etc:cellImage>
    <xdr:pic>
      <xdr:nvPicPr>
        <xdr:cNvPr id="385" name="ID_EA7C9916D5B146CF9FA6692385EF7599" descr="core_image_url__exec_download_4014599428"/>
        <xdr:cNvPicPr/>
      </xdr:nvPicPr>
      <xdr:blipFill>
        <a:blip r:embed="rId24"/>
        <a:stretch>
          <a:fillRect/>
        </a:stretch>
      </xdr:blipFill>
      <xdr:spPr>
        <a:xfrm>
          <a:off x="0" y="0"/>
          <a:ext cx="457200" cy="495300"/>
        </a:xfrm>
        <a:prstGeom prst="rect">
          <a:avLst/>
        </a:prstGeom>
      </xdr:spPr>
    </xdr:pic>
  </etc:cellImage>
  <etc:cellImage>
    <xdr:pic>
      <xdr:nvPicPr>
        <xdr:cNvPr id="386" name="ID_D9B2ABA336A44EFC94C706382A7DAD42" descr="core_image_url__exec_download_1229130810"/>
        <xdr:cNvPicPr/>
      </xdr:nvPicPr>
      <xdr:blipFill>
        <a:blip r:embed="rId25"/>
        <a:stretch>
          <a:fillRect/>
        </a:stretch>
      </xdr:blipFill>
      <xdr:spPr>
        <a:xfrm>
          <a:off x="0" y="0"/>
          <a:ext cx="457200" cy="495300"/>
        </a:xfrm>
        <a:prstGeom prst="rect">
          <a:avLst/>
        </a:prstGeom>
      </xdr:spPr>
    </xdr:pic>
  </etc:cellImage>
  <etc:cellImage>
    <xdr:pic>
      <xdr:nvPicPr>
        <xdr:cNvPr id="387" name="ID_2CB355256A244DD18EB07D945ED237DE" descr="core_image_url__exec_download_2656682183"/>
        <xdr:cNvPicPr/>
      </xdr:nvPicPr>
      <xdr:blipFill>
        <a:blip r:embed="rId26"/>
        <a:stretch>
          <a:fillRect/>
        </a:stretch>
      </xdr:blipFill>
      <xdr:spPr>
        <a:xfrm>
          <a:off x="0" y="0"/>
          <a:ext cx="457200" cy="510540"/>
        </a:xfrm>
        <a:prstGeom prst="rect">
          <a:avLst/>
        </a:prstGeom>
      </xdr:spPr>
    </xdr:pic>
  </etc:cellImage>
  <etc:cellImage>
    <xdr:pic>
      <xdr:nvPicPr>
        <xdr:cNvPr id="388" name="ID_586A04D794294414870A7CC0C3F0338A" descr="core_image_url__exec_download_1470768728"/>
        <xdr:cNvPicPr/>
      </xdr:nvPicPr>
      <xdr:blipFill>
        <a:blip r:embed="rId27"/>
        <a:stretch>
          <a:fillRect/>
        </a:stretch>
      </xdr:blipFill>
      <xdr:spPr>
        <a:xfrm>
          <a:off x="0" y="0"/>
          <a:ext cx="457200" cy="411480"/>
        </a:xfrm>
        <a:prstGeom prst="rect">
          <a:avLst/>
        </a:prstGeom>
      </xdr:spPr>
    </xdr:pic>
  </etc:cellImage>
  <etc:cellImage>
    <xdr:pic>
      <xdr:nvPicPr>
        <xdr:cNvPr id="389" name="ID_780128D37BD44108867631A4F405C93A" descr="core_image_url__exec_download_2307232344"/>
        <xdr:cNvPicPr/>
      </xdr:nvPicPr>
      <xdr:blipFill>
        <a:blip r:embed="rId28"/>
        <a:stretch>
          <a:fillRect/>
        </a:stretch>
      </xdr:blipFill>
      <xdr:spPr>
        <a:xfrm>
          <a:off x="0" y="0"/>
          <a:ext cx="457200" cy="335280"/>
        </a:xfrm>
        <a:prstGeom prst="rect">
          <a:avLst/>
        </a:prstGeom>
      </xdr:spPr>
    </xdr:pic>
  </etc:cellImage>
  <etc:cellImage>
    <xdr:pic>
      <xdr:nvPicPr>
        <xdr:cNvPr id="390" name="ID_52989CF241CA49B4BB8508DE5BFF58F2" descr="core_image_url__exec_download_3286380160"/>
        <xdr:cNvPicPr/>
      </xdr:nvPicPr>
      <xdr:blipFill>
        <a:blip r:embed="rId29"/>
        <a:stretch>
          <a:fillRect/>
        </a:stretch>
      </xdr:blipFill>
      <xdr:spPr>
        <a:xfrm>
          <a:off x="0" y="0"/>
          <a:ext cx="571500" cy="541020"/>
        </a:xfrm>
        <a:prstGeom prst="rect">
          <a:avLst/>
        </a:prstGeom>
      </xdr:spPr>
    </xdr:pic>
  </etc:cellImage>
  <etc:cellImage>
    <xdr:pic>
      <xdr:nvPicPr>
        <xdr:cNvPr id="391" name="ID_4AEE306B22714D3FB3A0A59835A9F70E" descr="core_image_url__exec_download_3309268919"/>
        <xdr:cNvPicPr/>
      </xdr:nvPicPr>
      <xdr:blipFill>
        <a:blip r:embed="rId18"/>
        <a:stretch>
          <a:fillRect/>
        </a:stretch>
      </xdr:blipFill>
      <xdr:spPr>
        <a:xfrm>
          <a:off x="0" y="0"/>
          <a:ext cx="769620" cy="419100"/>
        </a:xfrm>
        <a:prstGeom prst="rect">
          <a:avLst/>
        </a:prstGeom>
      </xdr:spPr>
    </xdr:pic>
  </etc:cellImage>
  <etc:cellImage>
    <xdr:pic>
      <xdr:nvPicPr>
        <xdr:cNvPr id="394" name="ID_BF08DAFC7B5B44929A2F674E61754034" descr="core_image_url__exec_download_953995093"/>
        <xdr:cNvPicPr/>
      </xdr:nvPicPr>
      <xdr:blipFill>
        <a:blip r:embed="rId30"/>
        <a:stretch>
          <a:fillRect/>
        </a:stretch>
      </xdr:blipFill>
      <xdr:spPr>
        <a:xfrm>
          <a:off x="0" y="0"/>
          <a:ext cx="457200" cy="4343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<sst xmlns="http://schemas.openxmlformats.org/spreadsheetml/2006/main" count="864" uniqueCount="243">
  <si>
    <t>雁荡山君澜度假酒店筹开物资采购清册</t>
  </si>
  <si>
    <t>序号</t>
  </si>
  <si>
    <t>产品名称</t>
  </si>
  <si>
    <t>单位</t>
  </si>
  <si>
    <t>规格</t>
  </si>
  <si>
    <t>建议品牌</t>
  </si>
  <si>
    <t>图片</t>
  </si>
  <si>
    <t>使用/经营区域</t>
  </si>
  <si>
    <t>使用区域</t>
  </si>
  <si>
    <t>备注</t>
  </si>
  <si>
    <t>人资</t>
  </si>
  <si>
    <t>财务</t>
  </si>
  <si>
    <t>运保</t>
  </si>
  <si>
    <t>前厅</t>
  </si>
  <si>
    <t>客房</t>
  </si>
  <si>
    <t>厨房</t>
  </si>
  <si>
    <t>餐饮</t>
  </si>
  <si>
    <t>康体中心</t>
  </si>
  <si>
    <t>销售部</t>
  </si>
  <si>
    <t>备仓</t>
  </si>
  <si>
    <t>小计</t>
  </si>
  <si>
    <t>骨碟(月光盘)</t>
  </si>
  <si>
    <t>只</t>
  </si>
  <si>
    <t>定制</t>
  </si>
  <si>
    <t>俄皇、RAK、Luzerne</t>
  </si>
  <si>
    <t>桃源小馆零点餐厅 瓷器</t>
  </si>
  <si>
    <t>选样</t>
  </si>
  <si>
    <t>口汤碗</t>
  </si>
  <si>
    <t>小瓷勺(弯柄汤勺)</t>
  </si>
  <si>
    <t>味碟</t>
  </si>
  <si>
    <t>饭碗</t>
  </si>
  <si>
    <t>烟缸</t>
  </si>
  <si>
    <t>LOMONOSOV/Aynsley/Luzerne</t>
  </si>
  <si>
    <t>烟缸底碟</t>
  </si>
  <si>
    <t>茶杯连碟</t>
  </si>
  <si>
    <t>套</t>
  </si>
  <si>
    <t>茶壶</t>
  </si>
  <si>
    <t>把</t>
  </si>
  <si>
    <t>毛巾碟</t>
  </si>
  <si>
    <t>三用筷架</t>
  </si>
  <si>
    <t>展示盘（定制花面）</t>
  </si>
  <si>
    <t>风荷轩包厢 瓷器</t>
  </si>
  <si>
    <t>瓷勺</t>
  </si>
  <si>
    <t>双格味碟</t>
  </si>
  <si>
    <t>个</t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</si>
  <si>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展示盘（带盖）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</si>
  <si>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骨碟(月光盘)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</si>
  <si>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口汤碗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</si>
  <si>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瓷勺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</si>
  <si>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茶杯连碟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</si>
  <si>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味碟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</si>
  <si>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饭碗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</si>
  <si>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烟缸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</si>
  <si>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烟缸底碟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</si>
  <si>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三用筷架</t>
    </r>
  </si>
  <si>
    <r>
      <rPr>
        <sz val="10"/>
        <color theme="1"/>
        <rFont val="宋体"/>
        <charset val="134"/>
      </rPr>
      <t>VIP</t>
    </r>
    <r>
      <rPr>
        <sz val="10"/>
        <color indexed="8"/>
        <rFont val="宋体"/>
        <charset val="134"/>
      </rPr>
      <t>毛巾碟</t>
    </r>
  </si>
  <si>
    <t>小勺</t>
  </si>
  <si>
    <t>guangjia/wedish/honor east</t>
  </si>
  <si>
    <t>宴会厅 瓷器</t>
  </si>
  <si>
    <t>小碗</t>
  </si>
  <si>
    <t>骨碟</t>
  </si>
  <si>
    <t>展示盘</t>
  </si>
  <si>
    <t>筷架</t>
  </si>
  <si>
    <t>咖啡杯连碟</t>
  </si>
  <si>
    <t>密胺钟形餐盘盖</t>
  </si>
  <si>
    <t>宴会厅</t>
  </si>
  <si>
    <t>小勺(婚宴）</t>
  </si>
  <si>
    <t>小碗(婚宴）</t>
  </si>
  <si>
    <t>骨碟(婚宴）</t>
  </si>
  <si>
    <t>展示盘(婚宴）</t>
  </si>
  <si>
    <t>筷架(婚宴）</t>
  </si>
  <si>
    <t>咖啡杯连碟(婚宴）</t>
  </si>
  <si>
    <t>茶杯连碟(婚宴）</t>
  </si>
  <si>
    <t>毛巾碟(婚宴）</t>
  </si>
  <si>
    <t>双格味碟(婚宴）</t>
  </si>
  <si>
    <t>小勺（寿宴）</t>
  </si>
  <si>
    <t>小碗（寿宴）</t>
  </si>
  <si>
    <t>骨碟（寿宴）</t>
  </si>
  <si>
    <t>展示盘（寿宴）</t>
  </si>
  <si>
    <t>筷架（寿宴）</t>
  </si>
  <si>
    <t>咖啡杯连碟（寿宴）</t>
  </si>
  <si>
    <t>茶杯连碟（寿宴）</t>
  </si>
  <si>
    <t>毛巾碟（寿宴）</t>
  </si>
  <si>
    <t>双格味碟（寿宴）</t>
  </si>
  <si>
    <t>会议茶杯</t>
  </si>
  <si>
    <t>300ml</t>
  </si>
  <si>
    <t>12.5cm</t>
  </si>
  <si>
    <t>9cm</t>
  </si>
  <si>
    <t>糖缸</t>
  </si>
  <si>
    <t>位上水果（会议用）</t>
  </si>
  <si>
    <t>8"</t>
  </si>
  <si>
    <t>13cm</t>
  </si>
  <si>
    <t>云天阁全日餐厅 瓷器</t>
  </si>
  <si>
    <t>面碗</t>
  </si>
  <si>
    <t>15cm</t>
  </si>
  <si>
    <t>面包碟</t>
  </si>
  <si>
    <r>
      <rPr>
        <sz val="10"/>
        <color theme="1"/>
        <rFont val="宋体"/>
        <charset val="134"/>
      </rPr>
      <t>7</t>
    </r>
    <r>
      <rPr>
        <sz val="10"/>
        <color indexed="8"/>
        <rFont val="宋体"/>
        <charset val="134"/>
      </rPr>
      <t>寸</t>
    </r>
  </si>
  <si>
    <t>平圆盘</t>
  </si>
  <si>
    <r>
      <rPr>
        <sz val="10"/>
        <color theme="1"/>
        <rFont val="宋体"/>
        <charset val="134"/>
      </rPr>
      <t>10.5</t>
    </r>
    <r>
      <rPr>
        <sz val="10"/>
        <color indexed="8"/>
        <rFont val="宋体"/>
        <charset val="134"/>
      </rPr>
      <t>寸</t>
    </r>
  </si>
  <si>
    <t>粥碗</t>
  </si>
  <si>
    <t>6.5寸</t>
  </si>
  <si>
    <t>汤盅连碟</t>
  </si>
  <si>
    <t>D9.5cm*H5.3cm，线纹，白胎</t>
  </si>
  <si>
    <t>方型糖缸</t>
  </si>
  <si>
    <t>10×7×  H4.5cm</t>
  </si>
  <si>
    <t>奶盅</t>
  </si>
  <si>
    <t>150ml</t>
  </si>
  <si>
    <t>牙签盅</t>
  </si>
  <si>
    <t>6cm</t>
  </si>
  <si>
    <t>200ml/15cm</t>
  </si>
  <si>
    <t>10cm</t>
  </si>
  <si>
    <t>8cm</t>
  </si>
  <si>
    <r>
      <rPr>
        <sz val="10"/>
        <color theme="1"/>
        <rFont val="宋体"/>
        <charset val="134"/>
      </rPr>
      <t>（</t>
    </r>
    <r>
      <rPr>
        <sz val="10"/>
        <color indexed="8"/>
        <rFont val="宋体"/>
        <charset val="134"/>
      </rPr>
      <t>3-4寸）</t>
    </r>
  </si>
  <si>
    <t>7cm</t>
  </si>
  <si>
    <t>小吃碟</t>
  </si>
  <si>
    <t>组</t>
  </si>
  <si>
    <t>12cm 骨质瓷</t>
  </si>
  <si>
    <t>城市会客厅 瓷器</t>
  </si>
  <si>
    <t>意式浓缩杯（套）</t>
  </si>
  <si>
    <t>150-200ml</t>
  </si>
  <si>
    <t>咖啡杯（套）</t>
  </si>
  <si>
    <t>200-300ml</t>
  </si>
  <si>
    <t>BX4 6.5"平盘</t>
  </si>
  <si>
    <t>D162mm (6¼") × H19mm (¾")</t>
  </si>
  <si>
    <t>大堂吧瓷器</t>
  </si>
  <si>
    <t>BX4 8.25"平盘</t>
  </si>
  <si>
    <t>D211mm (8¼") × H19mm (¾")</t>
  </si>
  <si>
    <t>L1 10CL浓缩咖啡杯</t>
  </si>
  <si>
    <t>L78mm (3") × S60mm (2¼")× H55mm (2¼") × 82ml (3oz)</t>
  </si>
  <si>
    <t>BX4 浓缩咖啡杯碟</t>
  </si>
  <si>
    <t>D96mm (3¾") × H14.5mm (½")</t>
  </si>
  <si>
    <t>L1 咖啡杯</t>
  </si>
  <si>
    <t>L119mm (4¾") × S89mm (3½")× H59mm (2¼") × 166ml (6oz)</t>
  </si>
  <si>
    <t>BX4 6"碟</t>
  </si>
  <si>
    <t>D140mm (5½") × H17mm (¾")</t>
  </si>
  <si>
    <t>L1 30CL咖啡杯</t>
  </si>
  <si>
    <t>L139mm (5½") × S105mm (4¼")× H70mm (2¾") × 327ml (11oz)</t>
  </si>
  <si>
    <t>BX4 咖啡杯碟</t>
  </si>
  <si>
    <t>D160mm (6¼") × H18.5mm (¾")</t>
  </si>
  <si>
    <t>L1 25cl奶缸</t>
  </si>
  <si>
    <t>L99mm (4") × S55mm (2¼") × H71mm (2¾") × 160ml (5oz)</t>
  </si>
  <si>
    <t>L1 糖盒</t>
  </si>
  <si>
    <t>L94mm (3¾") × S67mm (2¾") × H54mm (2") × 140ml (5oz)</t>
  </si>
  <si>
    <t>L1 82cl茶壶/盖</t>
  </si>
  <si>
    <t>L201mm (8") × S113mm (4½") × H148mm (5¾") × 774ml (26oz)</t>
  </si>
  <si>
    <r>
      <rPr>
        <sz val="10"/>
        <color rgb="FF000000"/>
        <rFont val="宋体"/>
        <charset val="134"/>
      </rPr>
      <t>特色拿铁杯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（含底碟）</t>
    </r>
  </si>
  <si>
    <r>
      <rPr>
        <sz val="10"/>
        <color rgb="FF000000"/>
        <rFont val="宋体"/>
        <charset val="134"/>
      </rPr>
      <t>L139mm (5½") × S105mm (4¼")× H70mm (2¾") × 327ml (11oz)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D160mm (6¼") × H18.5mm (¾")</t>
    </r>
  </si>
  <si>
    <t>美食椭圆盘</t>
  </si>
  <si>
    <t>L228mm (9") × H28.5mm (1")</t>
  </si>
  <si>
    <t>果盘</t>
  </si>
  <si>
    <t>D230mm (9") × H51mm (2") × 706ml (24oz)</t>
  </si>
  <si>
    <t>碗</t>
  </si>
  <si>
    <t>L106mm (4¼") × S77mm (3") × 104ml (4oz)</t>
  </si>
  <si>
    <t>L2 双耳汤杯</t>
  </si>
  <si>
    <t>20-30cl</t>
  </si>
  <si>
    <t>西餐宴会瓷器</t>
  </si>
  <si>
    <t>HR 折边内井碟</t>
  </si>
  <si>
    <t>D160mm (6¼") × H20mm (¾")</t>
  </si>
  <si>
    <t>L2 9.25"平盘</t>
  </si>
  <si>
    <t>D240mm (9½") × H27mm (1")</t>
  </si>
  <si>
    <t>L2 14"平盘</t>
  </si>
  <si>
    <t>D353mm (14") × H40mm (1½")</t>
  </si>
  <si>
    <t>L2 12.5"鱼盘</t>
  </si>
  <si>
    <t>L325mm (12¾") × S230mm (9") × H37mm (1½")</t>
  </si>
  <si>
    <t>EV 10.25"汤盘</t>
  </si>
  <si>
    <t>D258mm (10¼") × H59mm (2¼") × 412ml (14oz)</t>
  </si>
  <si>
    <t>LZ3 9.25"深盘</t>
  </si>
  <si>
    <t>D232.5mm (9¼") × H41mm (1½") × 960ml (32oz)</t>
  </si>
  <si>
    <t>LZ2 18CL奶缸</t>
  </si>
  <si>
    <r>
      <rPr>
        <sz val="10"/>
        <color rgb="FF000000"/>
        <rFont val="宋体"/>
        <charset val="134"/>
      </rPr>
      <t>L114mm (4½") × S60mm (2¼")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× H79mm (3¾") × 187ml (6oz)</t>
    </r>
  </si>
  <si>
    <t>LZ3 4.25"碗</t>
  </si>
  <si>
    <t>D107mm (4¼") × H60mm (2¼") × 329ml (11oz)</t>
  </si>
  <si>
    <t>LZ3 6.25"平盘</t>
  </si>
  <si>
    <t>D156.5mm (6¼") × H21mm (¾")</t>
  </si>
  <si>
    <t>LZ3 6.25"汤碗</t>
  </si>
  <si>
    <t>D160mm (6¼") × H61mm (2½") × 719ml (24oz)</t>
  </si>
  <si>
    <t>LZ3 13.75"椭圆盘</t>
  </si>
  <si>
    <t>L350mm (13¾") × S162mm (6½") × H20mm (¾")</t>
  </si>
  <si>
    <t>OD4 11"汤碗</t>
  </si>
  <si>
    <t>L274mm (10¾") × H33mm (1¼") × 705ml (24oz)</t>
  </si>
  <si>
    <t>OD4 11"汤盘</t>
  </si>
  <si>
    <t>D277mm (11") × H33mm (2")</t>
  </si>
  <si>
    <t>OD2 11"深盘</t>
  </si>
  <si>
    <t>L278.5mm (11") × H50mm (2") × 1245ml (42oz)</t>
  </si>
  <si>
    <t>TO 9.25"佛跳墙/盖</t>
  </si>
  <si>
    <t>L237mm (9¼") × S190mm (7½") × H195mm (7¾") × 2969ml (100oz)</t>
  </si>
  <si>
    <t>LZ7 10.75"平盘</t>
  </si>
  <si>
    <t>D273mm (10¾") × H22mm (¾")</t>
  </si>
  <si>
    <t>MD 10.25"汤盘</t>
  </si>
  <si>
    <t>D258mm (10") × H59mm (2¼") × 1417ml (48oz)</t>
  </si>
  <si>
    <t>SB2 10"麻布纹碗</t>
  </si>
  <si>
    <t>D250mm (9¾") × H96mm (3¾") × 2310ml (78oz)</t>
  </si>
  <si>
    <t>MD 9"汤盘</t>
  </si>
  <si>
    <t>D230mm (9") × H51mm (2") × 882ml (30oz)</t>
  </si>
  <si>
    <t>MD 8.25"汤盘</t>
  </si>
  <si>
    <t>D209mm (8¼") × H45mm (1¾") × 705ml (24oz)</t>
  </si>
  <si>
    <t>JL5 10.5"椭圆汤盘</t>
  </si>
  <si>
    <t>L280mm (11") × S215mm (8½")× H71mm (2¾") × 1144ml (39oz)</t>
  </si>
  <si>
    <t>HK9 10.5"六角盘</t>
  </si>
  <si>
    <t>L270mm (10¾") × S235mm (9¼") × H26mm (1")</t>
  </si>
  <si>
    <t>浪口线纹蛋形浅盘</t>
  </si>
  <si>
    <t>16.5寸</t>
  </si>
  <si>
    <t>厨房 瓷器</t>
  </si>
  <si>
    <t>欣瓷旦形盘</t>
  </si>
  <si>
    <t>16寸</t>
  </si>
  <si>
    <t>宝森椭圆垫盘</t>
  </si>
  <si>
    <t>白/宋韵鱼盘(典雅)</t>
  </si>
  <si>
    <t>18寸</t>
  </si>
  <si>
    <t>白/宋韵鱼炉</t>
  </si>
  <si>
    <t>13寸</t>
  </si>
  <si>
    <t>20寸</t>
  </si>
  <si>
    <t>14.5寸</t>
  </si>
  <si>
    <t>水煮鱼碗</t>
  </si>
  <si>
    <t>12寸</t>
  </si>
  <si>
    <t>如意圆汤盘</t>
  </si>
  <si>
    <t>12.25寸</t>
  </si>
  <si>
    <t>如意旦形鱼炉盘</t>
  </si>
  <si>
    <t>如意旦形鱼炉座</t>
  </si>
  <si>
    <t>玉如意宽边深盘</t>
  </si>
  <si>
    <t>玉如意圆炉座</t>
  </si>
  <si>
    <t>8寸</t>
  </si>
  <si>
    <t>星耀炉盘</t>
  </si>
  <si>
    <t>10.5寸</t>
  </si>
  <si>
    <t>星耀炉座</t>
  </si>
  <si>
    <t>8.25寸</t>
  </si>
  <si>
    <t>多多好斗碗</t>
  </si>
  <si>
    <t>寸</t>
  </si>
  <si>
    <t>锤纹蛋形平盘(现)</t>
  </si>
  <si>
    <t>浇汁杯-玉白</t>
  </si>
  <si>
    <t>重竹四方盒+隔冰盘</t>
  </si>
  <si>
    <t>17.5*17.5*8</t>
  </si>
  <si>
    <t>好彩长方盘</t>
  </si>
  <si>
    <t>19寸</t>
  </si>
  <si>
    <t>白/宋韵圆形汤盘(典雅)</t>
  </si>
  <si>
    <t>15寸</t>
  </si>
  <si>
    <t>白/宋韵圆形炉</t>
  </si>
  <si>
    <t>林深大底花器</t>
  </si>
  <si>
    <t>异形黄鱼盅（炉-黄金边</t>
  </si>
  <si>
    <t>9寸</t>
  </si>
  <si>
    <t>阳光明炉盘</t>
  </si>
  <si>
    <t>阳光明炉</t>
  </si>
  <si>
    <t>合计</t>
  </si>
  <si>
    <t>注：最终需求数量以小计数量为准。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</si>
</sst>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\ [$€-1]"/>
    <numFmt numFmtId="177" formatCode="[$￥-804]#,##0_);[Red]\([$￥-804]#,##0\)"/>
    <numFmt numFmtId="178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0"/>
      <color indexed="8"/>
      <name val="Arial"/>
      <charset val="134"/>
    </font>
    <font>
      <sz val="10"/>
      <name val="Times New Roman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-0.249946592608417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1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6">
      <alignment vertical="center"/>
    </xf>
    <xf numFmtId="0" fontId="16" fillId="0" borderId="16">
      <alignment vertical="center"/>
    </xf>
    <xf numFmtId="0" fontId="17" fillId="0" borderId="17">
      <alignment vertical="center"/>
    </xf>
    <xf numFmtId="0" fontId="17" fillId="0" borderId="0">
      <alignment vertical="center"/>
    </xf>
    <xf numFmtId="0" fontId="18" fillId="5" borderId="18">
      <alignment vertical="center"/>
    </xf>
    <xf numFmtId="0" fontId="19" fillId="6" borderId="19">
      <alignment vertical="center"/>
    </xf>
    <xf numFmtId="0" fontId="20" fillId="6" borderId="18">
      <alignment vertical="center"/>
    </xf>
    <xf numFmtId="0" fontId="21" fillId="7" borderId="20">
      <alignment vertical="center"/>
    </xf>
    <xf numFmtId="0" fontId="22" fillId="0" borderId="21">
      <alignment vertical="center"/>
    </xf>
    <xf numFmtId="0" fontId="23" fillId="0" borderId="22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  <xf numFmtId="0" fontId="29" fillId="0" borderId="0"/>
    <xf numFmtId="0" fontId="30" fillId="0" borderId="0"/>
    <xf numFmtId="176" fontId="31" fillId="0" borderId="0"/>
    <xf numFmtId="0" fontId="32" fillId="0" borderId="0"/>
  </cellStyleXfs>
  <cellXfs count="5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43" fontId="6" fillId="0" borderId="6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/>
    <xf numFmtId="177" fontId="7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177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/>
    <xf numFmtId="178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/>
    <xf numFmtId="0" fontId="9" fillId="0" borderId="0" xfId="0" applyFont="1" applyFill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销售单盛器行" xfId="50"/>
    <cellStyle name="Normal_China" xfId="51"/>
    <cellStyle name="Normal 3 4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61.png"/><Relationship Id="rId8" Type="http://schemas.openxmlformats.org/officeDocument/2006/relationships/image" Target="media/image60.png"/><Relationship Id="rId7" Type="http://schemas.openxmlformats.org/officeDocument/2006/relationships/image" Target="media/image59.png"/><Relationship Id="rId6" Type="http://schemas.openxmlformats.org/officeDocument/2006/relationships/image" Target="media/image58.png"/><Relationship Id="rId5" Type="http://schemas.openxmlformats.org/officeDocument/2006/relationships/image" Target="media/image57.png"/><Relationship Id="rId4" Type="http://schemas.openxmlformats.org/officeDocument/2006/relationships/image" Target="media/image56.png"/><Relationship Id="rId30" Type="http://schemas.openxmlformats.org/officeDocument/2006/relationships/image" Target="media/image82.png"/><Relationship Id="rId3" Type="http://schemas.openxmlformats.org/officeDocument/2006/relationships/image" Target="media/image55.png"/><Relationship Id="rId29" Type="http://schemas.openxmlformats.org/officeDocument/2006/relationships/image" Target="media/image81.png"/><Relationship Id="rId28" Type="http://schemas.openxmlformats.org/officeDocument/2006/relationships/image" Target="media/image80.png"/><Relationship Id="rId27" Type="http://schemas.openxmlformats.org/officeDocument/2006/relationships/image" Target="media/image79.png"/><Relationship Id="rId26" Type="http://schemas.openxmlformats.org/officeDocument/2006/relationships/image" Target="media/image78.png"/><Relationship Id="rId25" Type="http://schemas.openxmlformats.org/officeDocument/2006/relationships/image" Target="media/image77.png"/><Relationship Id="rId24" Type="http://schemas.openxmlformats.org/officeDocument/2006/relationships/image" Target="media/image76.png"/><Relationship Id="rId23" Type="http://schemas.openxmlformats.org/officeDocument/2006/relationships/image" Target="media/image75.png"/><Relationship Id="rId22" Type="http://schemas.openxmlformats.org/officeDocument/2006/relationships/image" Target="media/image74.png"/><Relationship Id="rId21" Type="http://schemas.openxmlformats.org/officeDocument/2006/relationships/image" Target="media/image73.png"/><Relationship Id="rId20" Type="http://schemas.openxmlformats.org/officeDocument/2006/relationships/image" Target="media/image72.png"/><Relationship Id="rId2" Type="http://schemas.openxmlformats.org/officeDocument/2006/relationships/image" Target="media/image54.png"/><Relationship Id="rId19" Type="http://schemas.openxmlformats.org/officeDocument/2006/relationships/image" Target="media/image71.png"/><Relationship Id="rId18" Type="http://schemas.openxmlformats.org/officeDocument/2006/relationships/image" Target="media/image70.png"/><Relationship Id="rId17" Type="http://schemas.openxmlformats.org/officeDocument/2006/relationships/image" Target="media/image69.png"/><Relationship Id="rId16" Type="http://schemas.openxmlformats.org/officeDocument/2006/relationships/image" Target="media/image68.png"/><Relationship Id="rId15" Type="http://schemas.openxmlformats.org/officeDocument/2006/relationships/image" Target="media/image67.png"/><Relationship Id="rId14" Type="http://schemas.openxmlformats.org/officeDocument/2006/relationships/image" Target="media/image66.png"/><Relationship Id="rId13" Type="http://schemas.openxmlformats.org/officeDocument/2006/relationships/image" Target="media/image65.png"/><Relationship Id="rId12" Type="http://schemas.openxmlformats.org/officeDocument/2006/relationships/image" Target="media/image64.png"/><Relationship Id="rId11" Type="http://schemas.openxmlformats.org/officeDocument/2006/relationships/image" Target="media/image63.png"/><Relationship Id="rId10" Type="http://schemas.openxmlformats.org/officeDocument/2006/relationships/image" Target="media/image62.png"/><Relationship Id="rId1" Type="http://schemas.openxmlformats.org/officeDocument/2006/relationships/image" Target="media/image53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jpe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160655</xdr:colOff>
      <xdr:row>5</xdr:row>
      <xdr:rowOff>44450</xdr:rowOff>
    </xdr:from>
    <xdr:ext cx="412115" cy="405130"/>
    <xdr:pic>
      <xdr:nvPicPr>
        <xdr:cNvPr id="2" name="1"/>
        <xdr:cNvPicPr/>
      </xdr:nvPicPr>
      <xdr:blipFill>
        <a:blip r:embed="rId1"/>
        <a:stretch>
          <a:fillRect/>
        </a:stretch>
      </xdr:blipFill>
      <xdr:spPr>
        <a:xfrm>
          <a:off x="6096000" y="1202690"/>
          <a:ext cx="412115" cy="405130"/>
        </a:xfrm>
        <a:prstGeom prst="rect">
          <a:avLst/>
        </a:prstGeom>
      </xdr:spPr>
    </xdr:pic>
    <xdr:clientData/>
  </xdr:oneCellAnchor>
  <xdr:oneCellAnchor>
    <xdr:from>
      <xdr:col>5</xdr:col>
      <xdr:colOff>124460</xdr:colOff>
      <xdr:row>6</xdr:row>
      <xdr:rowOff>123190</xdr:rowOff>
    </xdr:from>
    <xdr:ext cx="455295" cy="340995"/>
    <xdr:pic>
      <xdr:nvPicPr>
        <xdr:cNvPr id="3" name="2"/>
        <xdr:cNvPicPr/>
      </xdr:nvPicPr>
      <xdr:blipFill>
        <a:blip r:embed="rId2"/>
        <a:stretch>
          <a:fillRect/>
        </a:stretch>
      </xdr:blipFill>
      <xdr:spPr>
        <a:xfrm>
          <a:off x="6059805" y="1852930"/>
          <a:ext cx="455295" cy="340995"/>
        </a:xfrm>
        <a:prstGeom prst="rect">
          <a:avLst/>
        </a:prstGeom>
      </xdr:spPr>
    </xdr:pic>
    <xdr:clientData/>
  </xdr:oneCellAnchor>
  <xdr:oneCellAnchor>
    <xdr:from>
      <xdr:col>5</xdr:col>
      <xdr:colOff>142240</xdr:colOff>
      <xdr:row>7</xdr:row>
      <xdr:rowOff>175895</xdr:rowOff>
    </xdr:from>
    <xdr:ext cx="429895" cy="360045"/>
    <xdr:pic>
      <xdr:nvPicPr>
        <xdr:cNvPr id="4" name="3"/>
        <xdr:cNvPicPr/>
      </xdr:nvPicPr>
      <xdr:blipFill>
        <a:blip r:embed="rId3"/>
        <a:stretch>
          <a:fillRect/>
        </a:stretch>
      </xdr:blipFill>
      <xdr:spPr>
        <a:xfrm>
          <a:off x="6077585" y="2477135"/>
          <a:ext cx="429895" cy="360045"/>
        </a:xfrm>
        <a:prstGeom prst="rect">
          <a:avLst/>
        </a:prstGeom>
      </xdr:spPr>
    </xdr:pic>
    <xdr:clientData/>
  </xdr:oneCellAnchor>
  <xdr:oneCellAnchor>
    <xdr:from>
      <xdr:col>5</xdr:col>
      <xdr:colOff>160020</xdr:colOff>
      <xdr:row>8</xdr:row>
      <xdr:rowOff>104775</xdr:rowOff>
    </xdr:from>
    <xdr:ext cx="439420" cy="413385"/>
    <xdr:pic>
      <xdr:nvPicPr>
        <xdr:cNvPr id="5" name="4"/>
        <xdr:cNvPicPr/>
      </xdr:nvPicPr>
      <xdr:blipFill>
        <a:blip r:embed="rId4"/>
        <a:stretch>
          <a:fillRect/>
        </a:stretch>
      </xdr:blipFill>
      <xdr:spPr>
        <a:xfrm>
          <a:off x="6095365" y="2977515"/>
          <a:ext cx="439420" cy="413385"/>
        </a:xfrm>
        <a:prstGeom prst="rect">
          <a:avLst/>
        </a:prstGeom>
      </xdr:spPr>
    </xdr:pic>
    <xdr:clientData/>
  </xdr:oneCellAnchor>
  <xdr:oneCellAnchor>
    <xdr:from>
      <xdr:col>5</xdr:col>
      <xdr:colOff>53340</xdr:colOff>
      <xdr:row>10</xdr:row>
      <xdr:rowOff>40640</xdr:rowOff>
    </xdr:from>
    <xdr:ext cx="551180" cy="449580"/>
    <xdr:pic>
      <xdr:nvPicPr>
        <xdr:cNvPr id="6" name="5"/>
        <xdr:cNvPicPr/>
      </xdr:nvPicPr>
      <xdr:blipFill>
        <a:blip r:embed="rId5"/>
        <a:stretch>
          <a:fillRect/>
        </a:stretch>
      </xdr:blipFill>
      <xdr:spPr>
        <a:xfrm>
          <a:off x="5988685" y="4056380"/>
          <a:ext cx="551180" cy="449580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11</xdr:row>
      <xdr:rowOff>86360</xdr:rowOff>
    </xdr:from>
    <xdr:ext cx="434340" cy="431800"/>
    <xdr:pic>
      <xdr:nvPicPr>
        <xdr:cNvPr id="7" name="6"/>
        <xdr:cNvPicPr/>
      </xdr:nvPicPr>
      <xdr:blipFill>
        <a:blip r:embed="rId6"/>
        <a:stretch>
          <a:fillRect/>
        </a:stretch>
      </xdr:blipFill>
      <xdr:spPr>
        <a:xfrm>
          <a:off x="6068695" y="4673600"/>
          <a:ext cx="434340" cy="431800"/>
        </a:xfrm>
        <a:prstGeom prst="rect">
          <a:avLst/>
        </a:prstGeom>
      </xdr:spPr>
    </xdr:pic>
    <xdr:clientData/>
  </xdr:oneCellAnchor>
  <xdr:oneCellAnchor>
    <xdr:from>
      <xdr:col>5</xdr:col>
      <xdr:colOff>106045</xdr:colOff>
      <xdr:row>12</xdr:row>
      <xdr:rowOff>86995</xdr:rowOff>
    </xdr:from>
    <xdr:ext cx="426720" cy="395605"/>
    <xdr:pic>
      <xdr:nvPicPr>
        <xdr:cNvPr id="8" name="7"/>
        <xdr:cNvPicPr/>
      </xdr:nvPicPr>
      <xdr:blipFill>
        <a:blip r:embed="rId7"/>
        <a:stretch>
          <a:fillRect/>
        </a:stretch>
      </xdr:blipFill>
      <xdr:spPr>
        <a:xfrm>
          <a:off x="6041390" y="5245735"/>
          <a:ext cx="426720" cy="395605"/>
        </a:xfrm>
        <a:prstGeom prst="rect">
          <a:avLst/>
        </a:prstGeom>
      </xdr:spPr>
    </xdr:pic>
    <xdr:clientData/>
  </xdr:oneCellAnchor>
  <xdr:oneCellAnchor>
    <xdr:from>
      <xdr:col>5</xdr:col>
      <xdr:colOff>132715</xdr:colOff>
      <xdr:row>13</xdr:row>
      <xdr:rowOff>130810</xdr:rowOff>
    </xdr:from>
    <xdr:ext cx="407035" cy="396240"/>
    <xdr:pic>
      <xdr:nvPicPr>
        <xdr:cNvPr id="9" name="8"/>
        <xdr:cNvPicPr/>
      </xdr:nvPicPr>
      <xdr:blipFill>
        <a:blip r:embed="rId8"/>
        <a:stretch>
          <a:fillRect/>
        </a:stretch>
      </xdr:blipFill>
      <xdr:spPr>
        <a:xfrm>
          <a:off x="6068060" y="5861050"/>
          <a:ext cx="407035" cy="396240"/>
        </a:xfrm>
        <a:prstGeom prst="rect">
          <a:avLst/>
        </a:prstGeom>
      </xdr:spPr>
    </xdr:pic>
    <xdr:clientData/>
  </xdr:oneCellAnchor>
  <xdr:oneCellAnchor>
    <xdr:from>
      <xdr:col>5</xdr:col>
      <xdr:colOff>124460</xdr:colOff>
      <xdr:row>14</xdr:row>
      <xdr:rowOff>33020</xdr:rowOff>
    </xdr:from>
    <xdr:ext cx="386715" cy="520700"/>
    <xdr:pic>
      <xdr:nvPicPr>
        <xdr:cNvPr id="10" name="9"/>
        <xdr:cNvPicPr/>
      </xdr:nvPicPr>
      <xdr:blipFill>
        <a:blip r:embed="rId9"/>
        <a:stretch>
          <a:fillRect/>
        </a:stretch>
      </xdr:blipFill>
      <xdr:spPr>
        <a:xfrm>
          <a:off x="6059805" y="6334760"/>
          <a:ext cx="386715" cy="520700"/>
        </a:xfrm>
        <a:prstGeom prst="rect">
          <a:avLst/>
        </a:prstGeom>
      </xdr:spPr>
    </xdr:pic>
    <xdr:clientData/>
  </xdr:oneCellAnchor>
  <xdr:oneCellAnchor>
    <xdr:from>
      <xdr:col>5</xdr:col>
      <xdr:colOff>70485</xdr:colOff>
      <xdr:row>15</xdr:row>
      <xdr:rowOff>50165</xdr:rowOff>
    </xdr:from>
    <xdr:ext cx="455930" cy="423545"/>
    <xdr:pic>
      <xdr:nvPicPr>
        <xdr:cNvPr id="11" name="10"/>
        <xdr:cNvPicPr/>
      </xdr:nvPicPr>
      <xdr:blipFill>
        <a:blip r:embed="rId10"/>
        <a:stretch>
          <a:fillRect/>
        </a:stretch>
      </xdr:blipFill>
      <xdr:spPr>
        <a:xfrm>
          <a:off x="6005830" y="6923405"/>
          <a:ext cx="455930" cy="423545"/>
        </a:xfrm>
        <a:prstGeom prst="rect">
          <a:avLst/>
        </a:prstGeom>
      </xdr:spPr>
    </xdr:pic>
    <xdr:clientData/>
  </xdr:oneCellAnchor>
  <xdr:oneCellAnchor>
    <xdr:from>
      <xdr:col>5</xdr:col>
      <xdr:colOff>81915</xdr:colOff>
      <xdr:row>16</xdr:row>
      <xdr:rowOff>112395</xdr:rowOff>
    </xdr:from>
    <xdr:ext cx="462915" cy="305435"/>
    <xdr:pic>
      <xdr:nvPicPr>
        <xdr:cNvPr id="12" name="11"/>
        <xdr:cNvPicPr/>
      </xdr:nvPicPr>
      <xdr:blipFill>
        <a:blip r:embed="rId11"/>
        <a:stretch>
          <a:fillRect/>
        </a:stretch>
      </xdr:blipFill>
      <xdr:spPr>
        <a:xfrm>
          <a:off x="6017260" y="7557135"/>
          <a:ext cx="462915" cy="305435"/>
        </a:xfrm>
        <a:prstGeom prst="rect">
          <a:avLst/>
        </a:prstGeom>
      </xdr:spPr>
    </xdr:pic>
    <xdr:clientData/>
  </xdr:oneCellAnchor>
  <xdr:oneCellAnchor>
    <xdr:from>
      <xdr:col>5</xdr:col>
      <xdr:colOff>129540</xdr:colOff>
      <xdr:row>17</xdr:row>
      <xdr:rowOff>102870</xdr:rowOff>
    </xdr:from>
    <xdr:ext cx="434340" cy="287020"/>
    <xdr:pic>
      <xdr:nvPicPr>
        <xdr:cNvPr id="13" name="12"/>
        <xdr:cNvPicPr/>
      </xdr:nvPicPr>
      <xdr:blipFill>
        <a:blip r:embed="rId12"/>
        <a:stretch>
          <a:fillRect/>
        </a:stretch>
      </xdr:blipFill>
      <xdr:spPr>
        <a:xfrm>
          <a:off x="6064885" y="8119110"/>
          <a:ext cx="434340" cy="287020"/>
        </a:xfrm>
        <a:prstGeom prst="rect">
          <a:avLst/>
        </a:prstGeom>
      </xdr:spPr>
    </xdr:pic>
    <xdr:clientData/>
  </xdr:oneCellAnchor>
  <xdr:oneCellAnchor>
    <xdr:from>
      <xdr:col>5</xdr:col>
      <xdr:colOff>91440</xdr:colOff>
      <xdr:row>18</xdr:row>
      <xdr:rowOff>112395</xdr:rowOff>
    </xdr:from>
    <xdr:ext cx="434340" cy="287020"/>
    <xdr:pic>
      <xdr:nvPicPr>
        <xdr:cNvPr id="14" name="13"/>
        <xdr:cNvPicPr/>
      </xdr:nvPicPr>
      <xdr:blipFill>
        <a:blip r:embed="rId13"/>
        <a:stretch>
          <a:fillRect/>
        </a:stretch>
      </xdr:blipFill>
      <xdr:spPr>
        <a:xfrm>
          <a:off x="6026785" y="8700135"/>
          <a:ext cx="434340" cy="287020"/>
        </a:xfrm>
        <a:prstGeom prst="rect">
          <a:avLst/>
        </a:prstGeom>
      </xdr:spPr>
    </xdr:pic>
    <xdr:clientData/>
  </xdr:oneCellAnchor>
  <xdr:oneCellAnchor>
    <xdr:from>
      <xdr:col>5</xdr:col>
      <xdr:colOff>72390</xdr:colOff>
      <xdr:row>19</xdr:row>
      <xdr:rowOff>121920</xdr:rowOff>
    </xdr:from>
    <xdr:ext cx="501015" cy="330200"/>
    <xdr:pic>
      <xdr:nvPicPr>
        <xdr:cNvPr id="15" name="14"/>
        <xdr:cNvPicPr/>
      </xdr:nvPicPr>
      <xdr:blipFill>
        <a:blip r:embed="rId14"/>
        <a:stretch>
          <a:fillRect/>
        </a:stretch>
      </xdr:blipFill>
      <xdr:spPr>
        <a:xfrm>
          <a:off x="6007735" y="9281160"/>
          <a:ext cx="501015" cy="330200"/>
        </a:xfrm>
        <a:prstGeom prst="rect">
          <a:avLst/>
        </a:prstGeom>
      </xdr:spPr>
    </xdr:pic>
    <xdr:clientData/>
  </xdr:oneCellAnchor>
  <xdr:oneCellAnchor>
    <xdr:from>
      <xdr:col>5</xdr:col>
      <xdr:colOff>91440</xdr:colOff>
      <xdr:row>21</xdr:row>
      <xdr:rowOff>131445</xdr:rowOff>
    </xdr:from>
    <xdr:ext cx="508000" cy="300355"/>
    <xdr:pic>
      <xdr:nvPicPr>
        <xdr:cNvPr id="16" name="15"/>
        <xdr:cNvPicPr/>
      </xdr:nvPicPr>
      <xdr:blipFill>
        <a:blip r:embed="rId15"/>
        <a:stretch>
          <a:fillRect/>
        </a:stretch>
      </xdr:blipFill>
      <xdr:spPr>
        <a:xfrm>
          <a:off x="6026785" y="10433685"/>
          <a:ext cx="508000" cy="300355"/>
        </a:xfrm>
        <a:prstGeom prst="rect">
          <a:avLst/>
        </a:prstGeom>
      </xdr:spPr>
    </xdr:pic>
    <xdr:clientData/>
  </xdr:oneCellAnchor>
  <xdr:oneCellAnchor>
    <xdr:from>
      <xdr:col>5</xdr:col>
      <xdr:colOff>81915</xdr:colOff>
      <xdr:row>23</xdr:row>
      <xdr:rowOff>83820</xdr:rowOff>
    </xdr:from>
    <xdr:ext cx="491490" cy="323850"/>
    <xdr:pic>
      <xdr:nvPicPr>
        <xdr:cNvPr id="17" name="16"/>
        <xdr:cNvPicPr/>
      </xdr:nvPicPr>
      <xdr:blipFill>
        <a:blip r:embed="rId16"/>
        <a:stretch>
          <a:fillRect/>
        </a:stretch>
      </xdr:blipFill>
      <xdr:spPr>
        <a:xfrm>
          <a:off x="6017260" y="11529060"/>
          <a:ext cx="491490" cy="323850"/>
        </a:xfrm>
        <a:prstGeom prst="rect">
          <a:avLst/>
        </a:prstGeom>
      </xdr:spPr>
    </xdr:pic>
    <xdr:clientData/>
  </xdr:oneCellAnchor>
  <xdr:oneCellAnchor>
    <xdr:from>
      <xdr:col>5</xdr:col>
      <xdr:colOff>81915</xdr:colOff>
      <xdr:row>24</xdr:row>
      <xdr:rowOff>93345</xdr:rowOff>
    </xdr:from>
    <xdr:ext cx="462915" cy="305435"/>
    <xdr:pic>
      <xdr:nvPicPr>
        <xdr:cNvPr id="18" name="17"/>
        <xdr:cNvPicPr/>
      </xdr:nvPicPr>
      <xdr:blipFill>
        <a:blip r:embed="rId17"/>
        <a:stretch>
          <a:fillRect/>
        </a:stretch>
      </xdr:blipFill>
      <xdr:spPr>
        <a:xfrm>
          <a:off x="6017260" y="12110085"/>
          <a:ext cx="462915" cy="305435"/>
        </a:xfrm>
        <a:prstGeom prst="rect">
          <a:avLst/>
        </a:prstGeom>
      </xdr:spPr>
    </xdr:pic>
    <xdr:clientData/>
  </xdr:oneCellAnchor>
  <xdr:oneCellAnchor>
    <xdr:from>
      <xdr:col>5</xdr:col>
      <xdr:colOff>62865</xdr:colOff>
      <xdr:row>25</xdr:row>
      <xdr:rowOff>121920</xdr:rowOff>
    </xdr:from>
    <xdr:ext cx="472440" cy="311785"/>
    <xdr:pic>
      <xdr:nvPicPr>
        <xdr:cNvPr id="19" name="18"/>
        <xdr:cNvPicPr/>
      </xdr:nvPicPr>
      <xdr:blipFill>
        <a:blip r:embed="rId18"/>
        <a:stretch>
          <a:fillRect/>
        </a:stretch>
      </xdr:blipFill>
      <xdr:spPr>
        <a:xfrm>
          <a:off x="5998210" y="12710160"/>
          <a:ext cx="472440" cy="311785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26</xdr:row>
      <xdr:rowOff>80010</xdr:rowOff>
    </xdr:from>
    <xdr:ext cx="493395" cy="368935"/>
    <xdr:pic>
      <xdr:nvPicPr>
        <xdr:cNvPr id="20" name="19"/>
        <xdr:cNvPicPr/>
      </xdr:nvPicPr>
      <xdr:blipFill>
        <a:blip r:embed="rId19"/>
        <a:stretch>
          <a:fillRect/>
        </a:stretch>
      </xdr:blipFill>
      <xdr:spPr>
        <a:xfrm>
          <a:off x="6003925" y="13239750"/>
          <a:ext cx="493395" cy="368935"/>
        </a:xfrm>
        <a:prstGeom prst="rect">
          <a:avLst/>
        </a:prstGeom>
      </xdr:spPr>
    </xdr:pic>
    <xdr:clientData/>
  </xdr:oneCellAnchor>
  <xdr:oneCellAnchor>
    <xdr:from>
      <xdr:col>5</xdr:col>
      <xdr:colOff>62865</xdr:colOff>
      <xdr:row>27</xdr:row>
      <xdr:rowOff>83820</xdr:rowOff>
    </xdr:from>
    <xdr:ext cx="462915" cy="305435"/>
    <xdr:pic>
      <xdr:nvPicPr>
        <xdr:cNvPr id="21" name="20"/>
        <xdr:cNvPicPr/>
      </xdr:nvPicPr>
      <xdr:blipFill>
        <a:blip r:embed="rId20"/>
        <a:stretch>
          <a:fillRect/>
        </a:stretch>
      </xdr:blipFill>
      <xdr:spPr>
        <a:xfrm>
          <a:off x="5998210" y="13815060"/>
          <a:ext cx="462915" cy="305435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28</xdr:row>
      <xdr:rowOff>90805</xdr:rowOff>
    </xdr:from>
    <xdr:ext cx="521335" cy="372110"/>
    <xdr:pic>
      <xdr:nvPicPr>
        <xdr:cNvPr id="22" name="21"/>
        <xdr:cNvPicPr/>
      </xdr:nvPicPr>
      <xdr:blipFill>
        <a:blip r:embed="rId21"/>
        <a:stretch>
          <a:fillRect/>
        </a:stretch>
      </xdr:blipFill>
      <xdr:spPr>
        <a:xfrm>
          <a:off x="5957570" y="14393545"/>
          <a:ext cx="521335" cy="372110"/>
        </a:xfrm>
        <a:prstGeom prst="rect">
          <a:avLst/>
        </a:prstGeom>
      </xdr:spPr>
    </xdr:pic>
    <xdr:clientData/>
  </xdr:oneCellAnchor>
  <xdr:oneCellAnchor>
    <xdr:from>
      <xdr:col>5</xdr:col>
      <xdr:colOff>132715</xdr:colOff>
      <xdr:row>73</xdr:row>
      <xdr:rowOff>116205</xdr:rowOff>
    </xdr:from>
    <xdr:ext cx="515620" cy="390525"/>
    <xdr:pic>
      <xdr:nvPicPr>
        <xdr:cNvPr id="23" name="46"/>
        <xdr:cNvPicPr/>
      </xdr:nvPicPr>
      <xdr:blipFill>
        <a:blip r:embed="rId22"/>
        <a:stretch>
          <a:fillRect/>
        </a:stretch>
      </xdr:blipFill>
      <xdr:spPr>
        <a:xfrm>
          <a:off x="6068060" y="44327445"/>
          <a:ext cx="515620" cy="390525"/>
        </a:xfrm>
        <a:prstGeom prst="rect">
          <a:avLst/>
        </a:prstGeom>
      </xdr:spPr>
    </xdr:pic>
    <xdr:clientData/>
  </xdr:oneCellAnchor>
  <xdr:oneCellAnchor>
    <xdr:from>
      <xdr:col>5</xdr:col>
      <xdr:colOff>160020</xdr:colOff>
      <xdr:row>74</xdr:row>
      <xdr:rowOff>52070</xdr:rowOff>
    </xdr:from>
    <xdr:ext cx="565150" cy="506730"/>
    <xdr:pic>
      <xdr:nvPicPr>
        <xdr:cNvPr id="24" name="47"/>
        <xdr:cNvPicPr/>
      </xdr:nvPicPr>
      <xdr:blipFill>
        <a:blip r:embed="rId23"/>
        <a:stretch>
          <a:fillRect/>
        </a:stretch>
      </xdr:blipFill>
      <xdr:spPr>
        <a:xfrm>
          <a:off x="6095365" y="44898310"/>
          <a:ext cx="565150" cy="506730"/>
        </a:xfrm>
        <a:prstGeom prst="rect">
          <a:avLst/>
        </a:prstGeom>
      </xdr:spPr>
    </xdr:pic>
    <xdr:clientData/>
  </xdr:oneCellAnchor>
  <xdr:oneCellAnchor>
    <xdr:from>
      <xdr:col>5</xdr:col>
      <xdr:colOff>267970</xdr:colOff>
      <xdr:row>75</xdr:row>
      <xdr:rowOff>132080</xdr:rowOff>
    </xdr:from>
    <xdr:ext cx="412115" cy="381635"/>
    <xdr:pic>
      <xdr:nvPicPr>
        <xdr:cNvPr id="25" name="48"/>
        <xdr:cNvPicPr/>
      </xdr:nvPicPr>
      <xdr:blipFill>
        <a:blip r:embed="rId24"/>
        <a:stretch>
          <a:fillRect/>
        </a:stretch>
      </xdr:blipFill>
      <xdr:spPr>
        <a:xfrm>
          <a:off x="6203315" y="45613320"/>
          <a:ext cx="412115" cy="381635"/>
        </a:xfrm>
        <a:prstGeom prst="rect">
          <a:avLst/>
        </a:prstGeom>
      </xdr:spPr>
    </xdr:pic>
    <xdr:clientData/>
  </xdr:oneCellAnchor>
  <xdr:oneCellAnchor>
    <xdr:from>
      <xdr:col>5</xdr:col>
      <xdr:colOff>205105</xdr:colOff>
      <xdr:row>76</xdr:row>
      <xdr:rowOff>41910</xdr:rowOff>
    </xdr:from>
    <xdr:ext cx="528955" cy="461010"/>
    <xdr:pic>
      <xdr:nvPicPr>
        <xdr:cNvPr id="26" name="49"/>
        <xdr:cNvPicPr/>
      </xdr:nvPicPr>
      <xdr:blipFill>
        <a:blip r:embed="rId24"/>
        <a:stretch>
          <a:fillRect/>
        </a:stretch>
      </xdr:blipFill>
      <xdr:spPr>
        <a:xfrm>
          <a:off x="6140450" y="46158150"/>
          <a:ext cx="528955" cy="461010"/>
        </a:xfrm>
        <a:prstGeom prst="rect">
          <a:avLst/>
        </a:prstGeom>
      </xdr:spPr>
    </xdr:pic>
    <xdr:clientData/>
  </xdr:oneCellAnchor>
  <xdr:oneCellAnchor>
    <xdr:from>
      <xdr:col>5</xdr:col>
      <xdr:colOff>70485</xdr:colOff>
      <xdr:row>80</xdr:row>
      <xdr:rowOff>86995</xdr:rowOff>
    </xdr:from>
    <xdr:ext cx="612140" cy="395605"/>
    <xdr:pic>
      <xdr:nvPicPr>
        <xdr:cNvPr id="27" name="50"/>
        <xdr:cNvPicPr/>
      </xdr:nvPicPr>
      <xdr:blipFill>
        <a:blip r:embed="rId25"/>
        <a:stretch>
          <a:fillRect/>
        </a:stretch>
      </xdr:blipFill>
      <xdr:spPr>
        <a:xfrm>
          <a:off x="6005830" y="48743235"/>
          <a:ext cx="612140" cy="395605"/>
        </a:xfrm>
        <a:prstGeom prst="rect">
          <a:avLst/>
        </a:prstGeom>
      </xdr:spPr>
    </xdr:pic>
    <xdr:clientData/>
  </xdr:oneCellAnchor>
  <xdr:oneCellAnchor>
    <xdr:from>
      <xdr:col>5</xdr:col>
      <xdr:colOff>43815</xdr:colOff>
      <xdr:row>82</xdr:row>
      <xdr:rowOff>33655</xdr:rowOff>
    </xdr:from>
    <xdr:ext cx="558165" cy="485140"/>
    <xdr:pic>
      <xdr:nvPicPr>
        <xdr:cNvPr id="28" name="51"/>
        <xdr:cNvPicPr/>
      </xdr:nvPicPr>
      <xdr:blipFill>
        <a:blip r:embed="rId26"/>
        <a:stretch>
          <a:fillRect/>
        </a:stretch>
      </xdr:blipFill>
      <xdr:spPr>
        <a:xfrm>
          <a:off x="5979160" y="49959895"/>
          <a:ext cx="558165" cy="485140"/>
        </a:xfrm>
        <a:prstGeom prst="rect">
          <a:avLst/>
        </a:prstGeom>
      </xdr:spPr>
    </xdr:pic>
    <xdr:clientData/>
  </xdr:oneCellAnchor>
  <xdr:oneCellAnchor>
    <xdr:from>
      <xdr:col>5</xdr:col>
      <xdr:colOff>43180</xdr:colOff>
      <xdr:row>83</xdr:row>
      <xdr:rowOff>60325</xdr:rowOff>
    </xdr:from>
    <xdr:ext cx="549275" cy="405130"/>
    <xdr:pic>
      <xdr:nvPicPr>
        <xdr:cNvPr id="29" name="52"/>
        <xdr:cNvPicPr/>
      </xdr:nvPicPr>
      <xdr:blipFill>
        <a:blip r:embed="rId27"/>
        <a:stretch>
          <a:fillRect/>
        </a:stretch>
      </xdr:blipFill>
      <xdr:spPr>
        <a:xfrm>
          <a:off x="5978525" y="50621565"/>
          <a:ext cx="549275" cy="405130"/>
        </a:xfrm>
        <a:prstGeom prst="rect">
          <a:avLst/>
        </a:prstGeom>
      </xdr:spPr>
    </xdr:pic>
    <xdr:clientData/>
  </xdr:oneCellAnchor>
  <xdr:oneCellAnchor>
    <xdr:from>
      <xdr:col>5</xdr:col>
      <xdr:colOff>70485</xdr:colOff>
      <xdr:row>84</xdr:row>
      <xdr:rowOff>78105</xdr:rowOff>
    </xdr:from>
    <xdr:ext cx="592455" cy="414655"/>
    <xdr:pic>
      <xdr:nvPicPr>
        <xdr:cNvPr id="30" name="53"/>
        <xdr:cNvPicPr/>
      </xdr:nvPicPr>
      <xdr:blipFill>
        <a:blip r:embed="rId28"/>
        <a:stretch>
          <a:fillRect/>
        </a:stretch>
      </xdr:blipFill>
      <xdr:spPr>
        <a:xfrm>
          <a:off x="6005830" y="51274345"/>
          <a:ext cx="592455" cy="414655"/>
        </a:xfrm>
        <a:prstGeom prst="rect">
          <a:avLst/>
        </a:prstGeom>
      </xdr:spPr>
    </xdr:pic>
    <xdr:clientData/>
  </xdr:oneCellAnchor>
  <xdr:oneCellAnchor>
    <xdr:from>
      <xdr:col>5</xdr:col>
      <xdr:colOff>97155</xdr:colOff>
      <xdr:row>85</xdr:row>
      <xdr:rowOff>60960</xdr:rowOff>
    </xdr:from>
    <xdr:ext cx="504825" cy="349885"/>
    <xdr:pic>
      <xdr:nvPicPr>
        <xdr:cNvPr id="31" name="54"/>
        <xdr:cNvPicPr/>
      </xdr:nvPicPr>
      <xdr:blipFill>
        <a:blip r:embed="rId29"/>
        <a:stretch>
          <a:fillRect/>
        </a:stretch>
      </xdr:blipFill>
      <xdr:spPr>
        <a:xfrm>
          <a:off x="6032500" y="51892200"/>
          <a:ext cx="504825" cy="349885"/>
        </a:xfrm>
        <a:prstGeom prst="rect">
          <a:avLst/>
        </a:prstGeom>
      </xdr:spPr>
    </xdr:pic>
    <xdr:clientData/>
  </xdr:oneCellAnchor>
  <xdr:oneCellAnchor>
    <xdr:from>
      <xdr:col>5</xdr:col>
      <xdr:colOff>114935</xdr:colOff>
      <xdr:row>86</xdr:row>
      <xdr:rowOff>114300</xdr:rowOff>
    </xdr:from>
    <xdr:ext cx="558165" cy="440690"/>
    <xdr:pic>
      <xdr:nvPicPr>
        <xdr:cNvPr id="32" name="55"/>
        <xdr:cNvPicPr/>
      </xdr:nvPicPr>
      <xdr:blipFill>
        <a:blip r:embed="rId29"/>
        <a:stretch>
          <a:fillRect/>
        </a:stretch>
      </xdr:blipFill>
      <xdr:spPr>
        <a:xfrm>
          <a:off x="6050280" y="52580540"/>
          <a:ext cx="558165" cy="440690"/>
        </a:xfrm>
        <a:prstGeom prst="rect">
          <a:avLst/>
        </a:prstGeom>
      </xdr:spPr>
    </xdr:pic>
    <xdr:clientData/>
  </xdr:oneCellAnchor>
  <xdr:oneCellAnchor>
    <xdr:from>
      <xdr:col>5</xdr:col>
      <xdr:colOff>114935</xdr:colOff>
      <xdr:row>88</xdr:row>
      <xdr:rowOff>105410</xdr:rowOff>
    </xdr:from>
    <xdr:ext cx="522605" cy="439420"/>
    <xdr:pic>
      <xdr:nvPicPr>
        <xdr:cNvPr id="33" name="56"/>
        <xdr:cNvPicPr/>
      </xdr:nvPicPr>
      <xdr:blipFill>
        <a:blip r:embed="rId30"/>
        <a:stretch>
          <a:fillRect/>
        </a:stretch>
      </xdr:blipFill>
      <xdr:spPr>
        <a:xfrm>
          <a:off x="6050280" y="53841650"/>
          <a:ext cx="522605" cy="439420"/>
        </a:xfrm>
        <a:prstGeom prst="rect">
          <a:avLst/>
        </a:prstGeom>
      </xdr:spPr>
    </xdr:pic>
    <xdr:clientData/>
  </xdr:oneCellAnchor>
  <xdr:oneCellAnchor>
    <xdr:from>
      <xdr:col>5</xdr:col>
      <xdr:colOff>79375</xdr:colOff>
      <xdr:row>89</xdr:row>
      <xdr:rowOff>123190</xdr:rowOff>
    </xdr:from>
    <xdr:ext cx="522605" cy="405130"/>
    <xdr:pic>
      <xdr:nvPicPr>
        <xdr:cNvPr id="34" name="57"/>
        <xdr:cNvPicPr/>
      </xdr:nvPicPr>
      <xdr:blipFill>
        <a:blip r:embed="rId26"/>
        <a:stretch>
          <a:fillRect/>
        </a:stretch>
      </xdr:blipFill>
      <xdr:spPr>
        <a:xfrm>
          <a:off x="6014720" y="54494430"/>
          <a:ext cx="522605" cy="405130"/>
        </a:xfrm>
        <a:prstGeom prst="rect">
          <a:avLst/>
        </a:prstGeom>
      </xdr:spPr>
    </xdr:pic>
    <xdr:clientData/>
  </xdr:oneCellAnchor>
  <xdr:oneCellAnchor>
    <xdr:from>
      <xdr:col>5</xdr:col>
      <xdr:colOff>158115</xdr:colOff>
      <xdr:row>68</xdr:row>
      <xdr:rowOff>41910</xdr:rowOff>
    </xdr:from>
    <xdr:ext cx="454025" cy="586105"/>
    <xdr:pic>
      <xdr:nvPicPr>
        <xdr:cNvPr id="317" name="Picture 2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093460" y="40760650"/>
          <a:ext cx="454025" cy="586105"/>
        </a:xfrm>
        <a:prstGeom prst="rect">
          <a:avLst/>
        </a:prstGeom>
      </xdr:spPr>
    </xdr:pic>
    <xdr:clientData/>
  </xdr:oneCellAnchor>
  <xdr:twoCellAnchor editAs="oneCell">
    <xdr:from>
      <xdr:col>5</xdr:col>
      <xdr:colOff>25400</xdr:colOff>
      <xdr:row>40</xdr:row>
      <xdr:rowOff>347980</xdr:rowOff>
    </xdr:from>
    <xdr:to>
      <xdr:col>5</xdr:col>
      <xdr:colOff>998855</xdr:colOff>
      <xdr:row>41</xdr:row>
      <xdr:rowOff>334645</xdr:rowOff>
    </xdr:to>
    <xdr:pic>
      <xdr:nvPicPr>
        <xdr:cNvPr id="318" name="ID_11D5E44518274AC8BFB73F96DEB2E87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960745" y="21508720"/>
          <a:ext cx="97345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69215</xdr:colOff>
      <xdr:row>29</xdr:row>
      <xdr:rowOff>356235</xdr:rowOff>
    </xdr:from>
    <xdr:to>
      <xdr:col>6</xdr:col>
      <xdr:colOff>0</xdr:colOff>
      <xdr:row>30</xdr:row>
      <xdr:rowOff>511175</xdr:rowOff>
    </xdr:to>
    <xdr:pic>
      <xdr:nvPicPr>
        <xdr:cNvPr id="342" name="ID_8AB8E8F84B9546C287768FF0F40E879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004560" y="15230475"/>
          <a:ext cx="1033145" cy="7264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170180</xdr:colOff>
      <xdr:row>78</xdr:row>
      <xdr:rowOff>97155</xdr:rowOff>
    </xdr:from>
    <xdr:ext cx="494665" cy="459105"/>
    <xdr:pic>
      <xdr:nvPicPr>
        <xdr:cNvPr id="343" name="467"/>
        <xdr:cNvPicPr/>
      </xdr:nvPicPr>
      <xdr:blipFill>
        <a:blip r:embed="rId34"/>
        <a:stretch>
          <a:fillRect/>
        </a:stretch>
      </xdr:blipFill>
      <xdr:spPr>
        <a:xfrm>
          <a:off x="6105525" y="47483395"/>
          <a:ext cx="494665" cy="459105"/>
        </a:xfrm>
        <a:prstGeom prst="rect">
          <a:avLst/>
        </a:prstGeom>
      </xdr:spPr>
    </xdr:pic>
    <xdr:clientData/>
  </xdr:oneCellAnchor>
  <xdr:oneCellAnchor>
    <xdr:from>
      <xdr:col>5</xdr:col>
      <xdr:colOff>110490</xdr:colOff>
      <xdr:row>9</xdr:row>
      <xdr:rowOff>81915</xdr:rowOff>
    </xdr:from>
    <xdr:ext cx="561340" cy="419735"/>
    <xdr:pic>
      <xdr:nvPicPr>
        <xdr:cNvPr id="344" name="2"/>
        <xdr:cNvPicPr/>
      </xdr:nvPicPr>
      <xdr:blipFill>
        <a:blip r:embed="rId2"/>
        <a:stretch>
          <a:fillRect/>
        </a:stretch>
      </xdr:blipFill>
      <xdr:spPr>
        <a:xfrm>
          <a:off x="6045835" y="3526155"/>
          <a:ext cx="561340" cy="419735"/>
        </a:xfrm>
        <a:prstGeom prst="rect">
          <a:avLst/>
        </a:prstGeom>
      </xdr:spPr>
    </xdr:pic>
    <xdr:clientData/>
  </xdr:oneCellAnchor>
  <xdr:oneCellAnchor>
    <xdr:from>
      <xdr:col>5</xdr:col>
      <xdr:colOff>108585</xdr:colOff>
      <xdr:row>22</xdr:row>
      <xdr:rowOff>104775</xdr:rowOff>
    </xdr:from>
    <xdr:ext cx="481965" cy="318135"/>
    <xdr:pic>
      <xdr:nvPicPr>
        <xdr:cNvPr id="345" name="13"/>
        <xdr:cNvPicPr/>
      </xdr:nvPicPr>
      <xdr:blipFill>
        <a:blip r:embed="rId13"/>
        <a:stretch>
          <a:fillRect/>
        </a:stretch>
      </xdr:blipFill>
      <xdr:spPr>
        <a:xfrm>
          <a:off x="6043930" y="10978515"/>
          <a:ext cx="481965" cy="318135"/>
        </a:xfrm>
        <a:prstGeom prst="rect">
          <a:avLst/>
        </a:prstGeom>
      </xdr:spPr>
    </xdr:pic>
    <xdr:clientData/>
  </xdr:oneCellAnchor>
  <xdr:twoCellAnchor editAs="oneCell">
    <xdr:from>
      <xdr:col>5</xdr:col>
      <xdr:colOff>116840</xdr:colOff>
      <xdr:row>99</xdr:row>
      <xdr:rowOff>92075</xdr:rowOff>
    </xdr:from>
    <xdr:to>
      <xdr:col>5</xdr:col>
      <xdr:colOff>1006475</xdr:colOff>
      <xdr:row>99</xdr:row>
      <xdr:rowOff>619125</xdr:rowOff>
    </xdr:to>
    <xdr:pic>
      <xdr:nvPicPr>
        <xdr:cNvPr id="346" name="ID_E07D7D3F6A104C42A366B75B3E146717" descr="core_image_url__exec_download_417087692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052185" y="61384815"/>
          <a:ext cx="889635" cy="527050"/>
        </a:xfrm>
        <a:prstGeom prst="rect">
          <a:avLst/>
        </a:prstGeom>
      </xdr:spPr>
    </xdr:pic>
    <xdr:clientData/>
  </xdr:twoCellAnchor>
  <xdr:oneCellAnchor>
    <xdr:from>
      <xdr:col>5</xdr:col>
      <xdr:colOff>105410</xdr:colOff>
      <xdr:row>129</xdr:row>
      <xdr:rowOff>107950</xdr:rowOff>
    </xdr:from>
    <xdr:ext cx="541020" cy="419100"/>
    <xdr:pic>
      <xdr:nvPicPr>
        <xdr:cNvPr id="35" name="Picture 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6040755" y="82355690"/>
          <a:ext cx="541020" cy="419100"/>
        </a:xfrm>
        <a:prstGeom prst="rect">
          <a:avLst/>
        </a:prstGeom>
      </xdr:spPr>
    </xdr:pic>
    <xdr:clientData/>
  </xdr:oneCellAnchor>
  <xdr:oneCellAnchor>
    <xdr:from>
      <xdr:col>5</xdr:col>
      <xdr:colOff>105410</xdr:colOff>
      <xdr:row>130</xdr:row>
      <xdr:rowOff>85090</xdr:rowOff>
    </xdr:from>
    <xdr:ext cx="457200" cy="541020"/>
    <xdr:pic>
      <xdr:nvPicPr>
        <xdr:cNvPr id="36" name="Picture 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040755" y="83031330"/>
          <a:ext cx="457200" cy="541020"/>
        </a:xfrm>
        <a:prstGeom prst="rect">
          <a:avLst/>
        </a:prstGeom>
      </xdr:spPr>
    </xdr:pic>
    <xdr:clientData/>
  </xdr:oneCellAnchor>
  <xdr:oneCellAnchor>
    <xdr:from>
      <xdr:col>5</xdr:col>
      <xdr:colOff>105410</xdr:colOff>
      <xdr:row>131</xdr:row>
      <xdr:rowOff>90170</xdr:rowOff>
    </xdr:from>
    <xdr:ext cx="541020" cy="485775"/>
    <xdr:pic>
      <xdr:nvPicPr>
        <xdr:cNvPr id="37" name="Picture 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040755" y="83734910"/>
          <a:ext cx="541020" cy="485775"/>
        </a:xfrm>
        <a:prstGeom prst="rect">
          <a:avLst/>
        </a:prstGeom>
      </xdr:spPr>
    </xdr:pic>
    <xdr:clientData/>
  </xdr:oneCellAnchor>
  <xdr:oneCellAnchor>
    <xdr:from>
      <xdr:col>5</xdr:col>
      <xdr:colOff>60960</xdr:colOff>
      <xdr:row>134</xdr:row>
      <xdr:rowOff>281940</xdr:rowOff>
    </xdr:from>
    <xdr:ext cx="900430" cy="658495"/>
    <xdr:pic>
      <xdr:nvPicPr>
        <xdr:cNvPr id="38" name="Picture 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996305" y="86022180"/>
          <a:ext cx="900430" cy="658495"/>
        </a:xfrm>
        <a:prstGeom prst="rect">
          <a:avLst/>
        </a:prstGeom>
      </xdr:spPr>
    </xdr:pic>
    <xdr:clientData/>
  </xdr:oneCellAnchor>
  <xdr:oneCellAnchor>
    <xdr:from>
      <xdr:col>5</xdr:col>
      <xdr:colOff>231140</xdr:colOff>
      <xdr:row>136</xdr:row>
      <xdr:rowOff>93345</xdr:rowOff>
    </xdr:from>
    <xdr:ext cx="541020" cy="447675"/>
    <xdr:pic>
      <xdr:nvPicPr>
        <xdr:cNvPr id="39" name="Picture 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166485" y="87230585"/>
          <a:ext cx="541020" cy="447675"/>
        </a:xfrm>
        <a:prstGeom prst="rect">
          <a:avLst/>
        </a:prstGeom>
      </xdr:spPr>
    </xdr:pic>
    <xdr:clientData/>
  </xdr:oneCellAnchor>
  <xdr:oneCellAnchor>
    <xdr:from>
      <xdr:col>5</xdr:col>
      <xdr:colOff>329565</xdr:colOff>
      <xdr:row>137</xdr:row>
      <xdr:rowOff>25400</xdr:rowOff>
    </xdr:from>
    <xdr:ext cx="447675" cy="541020"/>
    <xdr:pic>
      <xdr:nvPicPr>
        <xdr:cNvPr id="40" name="Picture 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264910" y="87861140"/>
          <a:ext cx="447675" cy="541020"/>
        </a:xfrm>
        <a:prstGeom prst="rect">
          <a:avLst/>
        </a:prstGeom>
      </xdr:spPr>
    </xdr:pic>
    <xdr:clientData/>
  </xdr:oneCellAnchor>
  <xdr:oneCellAnchor>
    <xdr:from>
      <xdr:col>5</xdr:col>
      <xdr:colOff>69850</xdr:colOff>
      <xdr:row>138</xdr:row>
      <xdr:rowOff>401320</xdr:rowOff>
    </xdr:from>
    <xdr:ext cx="864235" cy="611505"/>
    <xdr:pic>
      <xdr:nvPicPr>
        <xdr:cNvPr id="41" name="Picture 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6005195" y="88935560"/>
          <a:ext cx="864235" cy="611505"/>
        </a:xfrm>
        <a:prstGeom prst="rect">
          <a:avLst/>
        </a:prstGeom>
      </xdr:spPr>
    </xdr:pic>
    <xdr:clientData/>
  </xdr:oneCellAnchor>
  <xdr:oneCellAnchor>
    <xdr:from>
      <xdr:col>5</xdr:col>
      <xdr:colOff>131445</xdr:colOff>
      <xdr:row>140</xdr:row>
      <xdr:rowOff>357505</xdr:rowOff>
    </xdr:from>
    <xdr:ext cx="772795" cy="636270"/>
    <xdr:pic>
      <xdr:nvPicPr>
        <xdr:cNvPr id="42" name="Picture 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6066790" y="90288745"/>
          <a:ext cx="772795" cy="636270"/>
        </a:xfrm>
        <a:prstGeom prst="rect">
          <a:avLst/>
        </a:prstGeom>
      </xdr:spPr>
    </xdr:pic>
    <xdr:clientData/>
  </xdr:oneCellAnchor>
  <xdr:oneCellAnchor>
    <xdr:from>
      <xdr:col>5</xdr:col>
      <xdr:colOff>132080</xdr:colOff>
      <xdr:row>142</xdr:row>
      <xdr:rowOff>395605</xdr:rowOff>
    </xdr:from>
    <xdr:ext cx="787400" cy="578485"/>
    <xdr:pic>
      <xdr:nvPicPr>
        <xdr:cNvPr id="43" name="Picture 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6067425" y="91723845"/>
          <a:ext cx="787400" cy="578485"/>
        </a:xfrm>
        <a:prstGeom prst="rect">
          <a:avLst/>
        </a:prstGeom>
      </xdr:spPr>
    </xdr:pic>
    <xdr:clientData/>
  </xdr:oneCellAnchor>
  <xdr:oneCellAnchor>
    <xdr:from>
      <xdr:col>5</xdr:col>
      <xdr:colOff>275590</xdr:colOff>
      <xdr:row>144</xdr:row>
      <xdr:rowOff>144145</xdr:rowOff>
    </xdr:from>
    <xdr:ext cx="541020" cy="428625"/>
    <xdr:pic>
      <xdr:nvPicPr>
        <xdr:cNvPr id="44" name="Picture 1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6210935" y="92869385"/>
          <a:ext cx="541020" cy="428625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145</xdr:row>
      <xdr:rowOff>80010</xdr:rowOff>
    </xdr:from>
    <xdr:ext cx="904240" cy="619760"/>
    <xdr:pic>
      <xdr:nvPicPr>
        <xdr:cNvPr id="45" name="Picture 1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6003925" y="93503750"/>
          <a:ext cx="904240" cy="619760"/>
        </a:xfrm>
        <a:prstGeom prst="rect">
          <a:avLst/>
        </a:prstGeom>
      </xdr:spPr>
    </xdr:pic>
    <xdr:clientData/>
  </xdr:oneCellAnchor>
  <xdr:oneCellAnchor>
    <xdr:from>
      <xdr:col>5</xdr:col>
      <xdr:colOff>266700</xdr:colOff>
      <xdr:row>146</xdr:row>
      <xdr:rowOff>132715</xdr:rowOff>
    </xdr:from>
    <xdr:ext cx="541020" cy="438150"/>
    <xdr:pic>
      <xdr:nvPicPr>
        <xdr:cNvPr id="46" name="Picture 1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202045" y="94254955"/>
          <a:ext cx="541020" cy="438150"/>
        </a:xfrm>
        <a:prstGeom prst="rect">
          <a:avLst/>
        </a:prstGeom>
      </xdr:spPr>
    </xdr:pic>
    <xdr:clientData/>
  </xdr:oneCellAnchor>
  <xdr:oneCellAnchor>
    <xdr:from>
      <xdr:col>5</xdr:col>
      <xdr:colOff>356235</xdr:colOff>
      <xdr:row>151</xdr:row>
      <xdr:rowOff>125730</xdr:rowOff>
    </xdr:from>
    <xdr:ext cx="541020" cy="514350"/>
    <xdr:pic>
      <xdr:nvPicPr>
        <xdr:cNvPr id="47" name="Picture 1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6291580" y="97740470"/>
          <a:ext cx="541020" cy="514350"/>
        </a:xfrm>
        <a:prstGeom prst="rect">
          <a:avLst/>
        </a:prstGeom>
      </xdr:spPr>
    </xdr:pic>
    <xdr:clientData/>
  </xdr:oneCellAnchor>
  <xdr:oneCellAnchor>
    <xdr:from>
      <xdr:col>5</xdr:col>
      <xdr:colOff>85090</xdr:colOff>
      <xdr:row>132</xdr:row>
      <xdr:rowOff>371475</xdr:rowOff>
    </xdr:from>
    <xdr:ext cx="903605" cy="692150"/>
    <xdr:pic>
      <xdr:nvPicPr>
        <xdr:cNvPr id="48" name="Picture 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020435" y="84714715"/>
          <a:ext cx="903605" cy="692150"/>
        </a:xfrm>
        <a:prstGeom prst="rect">
          <a:avLst/>
        </a:prstGeom>
      </xdr:spPr>
    </xdr:pic>
    <xdr:clientData/>
  </xdr:oneCellAnchor>
  <xdr:twoCellAnchor editAs="oneCell">
    <xdr:from>
      <xdr:col>5</xdr:col>
      <xdr:colOff>225425</xdr:colOff>
      <xdr:row>153</xdr:row>
      <xdr:rowOff>335280</xdr:rowOff>
    </xdr:from>
    <xdr:to>
      <xdr:col>5</xdr:col>
      <xdr:colOff>1036955</xdr:colOff>
      <xdr:row>154</xdr:row>
      <xdr:rowOff>334645</xdr:rowOff>
    </xdr:to>
    <xdr:pic>
      <xdr:nvPicPr>
        <xdr:cNvPr id="49" name="ID_37F883E9F3694A7AB45DCCF81A0D0F3B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6160770" y="99347020"/>
          <a:ext cx="8115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189230</xdr:colOff>
      <xdr:row>152</xdr:row>
      <xdr:rowOff>133350</xdr:rowOff>
    </xdr:from>
    <xdr:to>
      <xdr:col>5</xdr:col>
      <xdr:colOff>922655</xdr:colOff>
      <xdr:row>152</xdr:row>
      <xdr:rowOff>676275</xdr:rowOff>
    </xdr:to>
    <xdr:pic>
      <xdr:nvPicPr>
        <xdr:cNvPr id="50" name="ID_666277CF2E9A4C7C8C512101755165D9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6124575" y="98446590"/>
          <a:ext cx="73342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87630</xdr:colOff>
      <xdr:row>149</xdr:row>
      <xdr:rowOff>270510</xdr:rowOff>
    </xdr:from>
    <xdr:to>
      <xdr:col>5</xdr:col>
      <xdr:colOff>1030605</xdr:colOff>
      <xdr:row>150</xdr:row>
      <xdr:rowOff>345440</xdr:rowOff>
    </xdr:to>
    <xdr:pic>
      <xdr:nvPicPr>
        <xdr:cNvPr id="51" name="ID_64EA95DF71F34F3E9D3B6598C234186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6022975" y="96488250"/>
          <a:ext cx="94297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84455</xdr:colOff>
      <xdr:row>147</xdr:row>
      <xdr:rowOff>374650</xdr:rowOff>
    </xdr:from>
    <xdr:to>
      <xdr:col>5</xdr:col>
      <xdr:colOff>1009650</xdr:colOff>
      <xdr:row>148</xdr:row>
      <xdr:rowOff>246380</xdr:rowOff>
    </xdr:to>
    <xdr:pic>
      <xdr:nvPicPr>
        <xdr:cNvPr id="52" name="ID_094C04CF3AD645018964C5FBA3B61735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6019800" y="95195390"/>
          <a:ext cx="925195" cy="570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V157"/>
  <sheetViews>
    <sheetView tabSelected="1" workbookViewId="0">
      <selection activeCell="V7" sqref="V7"/>
    </sheetView>
  </sheetViews>
  <sheetFormatPr defaultColWidth="9" defaultRowHeight="14.25"/>
  <cols>
    <col min="1" max="1" width="9" style="2"/>
    <col min="2" max="2" width="22.375" style="3"/>
    <col min="3" max="3" width="9" style="2"/>
    <col min="4" max="4" width="18.4666666666667" style="2" customWidth="1"/>
    <col min="5" max="5" width="19.05" style="2" customWidth="1"/>
    <col min="6" max="6" width="14.4666666666667" style="2" customWidth="1"/>
    <col min="7" max="16" width="9" style="2" hidden="1" customWidth="1"/>
    <col min="17" max="17" width="11.4083333333333" style="4" customWidth="1"/>
    <col min="18" max="18" width="21.375" style="2"/>
    <col min="19" max="16384" width="9" style="2"/>
  </cols>
  <sheetData>
    <row r="2" s="1" customFormat="1" ht="27.6" customHeight="1" spans="1:2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20.85" customHeight="1" spans="1:22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="1" customFormat="1" spans="1:22">
      <c r="A4" s="9" t="s">
        <v>1</v>
      </c>
      <c r="B4" s="10" t="s">
        <v>2</v>
      </c>
      <c r="C4" s="10" t="s">
        <v>3</v>
      </c>
      <c r="D4" s="10" t="s">
        <v>4</v>
      </c>
      <c r="E4" s="11" t="s">
        <v>5</v>
      </c>
      <c r="F4" s="12" t="s">
        <v>6</v>
      </c>
      <c r="G4" s="10" t="s">
        <v>7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3" t="s">
        <v>8</v>
      </c>
      <c r="S4" s="14" t="s">
        <v>9</v>
      </c>
    </row>
    <row r="5" s="1" customFormat="1" customHeight="1" spans="1:22">
      <c r="A5" s="15"/>
      <c r="B5" s="16"/>
      <c r="C5" s="16"/>
      <c r="D5" s="16"/>
      <c r="E5" s="17"/>
      <c r="F5" s="18"/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6" t="s">
        <v>18</v>
      </c>
      <c r="P5" s="16" t="s">
        <v>19</v>
      </c>
      <c r="Q5" s="16" t="s">
        <v>20</v>
      </c>
      <c r="R5" s="19"/>
      <c r="S5" s="20"/>
    </row>
    <row r="6" s="2" customFormat="1" ht="45" customHeight="1" spans="1:22">
      <c r="A6" s="21">
        <f t="shared" ref="A6:A69" si="0">ROW()-5</f>
        <v>1</v>
      </c>
      <c r="B6" s="22" t="s">
        <v>21</v>
      </c>
      <c r="C6" s="22" t="s">
        <v>22</v>
      </c>
      <c r="D6" s="23" t="s">
        <v>23</v>
      </c>
      <c r="E6" s="24" t="s">
        <v>24</v>
      </c>
      <c r="F6" s="23"/>
      <c r="G6" s="25"/>
      <c r="H6" s="25"/>
      <c r="I6" s="25"/>
      <c r="J6" s="26"/>
      <c r="K6" s="25"/>
      <c r="L6" s="27"/>
      <c r="M6" s="28">
        <v>80</v>
      </c>
      <c r="N6" s="29"/>
      <c r="O6" s="22"/>
      <c r="P6" s="25"/>
      <c r="Q6" s="26">
        <v>80</v>
      </c>
      <c r="R6" s="25" t="s">
        <v>25</v>
      </c>
      <c r="S6" s="30" t="s">
        <v>26</v>
      </c>
      <c r="T6" s="31"/>
      <c r="U6" s="31"/>
      <c r="V6" s="31"/>
    </row>
    <row r="7" s="2" customFormat="1" ht="45" customHeight="1" spans="1:22">
      <c r="A7" s="21">
        <f t="shared" si="0"/>
        <v>2</v>
      </c>
      <c r="B7" s="22" t="s">
        <v>27</v>
      </c>
      <c r="C7" s="22" t="s">
        <v>22</v>
      </c>
      <c r="D7" s="23" t="s">
        <v>23</v>
      </c>
      <c r="E7" s="24" t="s">
        <v>24</v>
      </c>
      <c r="F7" s="23"/>
      <c r="G7" s="25"/>
      <c r="H7" s="25"/>
      <c r="I7" s="25"/>
      <c r="J7" s="26"/>
      <c r="K7" s="25"/>
      <c r="L7" s="27"/>
      <c r="M7" s="28">
        <v>80</v>
      </c>
      <c r="N7" s="29"/>
      <c r="O7" s="22"/>
      <c r="P7" s="25"/>
      <c r="Q7" s="32">
        <f t="shared" ref="Q7:Q41" si="1">SUM(G7:P7)</f>
        <v>80</v>
      </c>
      <c r="R7" s="25" t="s">
        <v>25</v>
      </c>
      <c r="S7" s="30" t="s">
        <v>26</v>
      </c>
      <c r="T7" s="31"/>
      <c r="U7" s="31"/>
      <c r="V7" s="31"/>
    </row>
    <row r="8" s="2" customFormat="1" ht="45" customHeight="1" spans="1:22">
      <c r="A8" s="21">
        <f t="shared" si="0"/>
        <v>3</v>
      </c>
      <c r="B8" s="22" t="s">
        <v>28</v>
      </c>
      <c r="C8" s="22" t="s">
        <v>22</v>
      </c>
      <c r="D8" s="23" t="s">
        <v>23</v>
      </c>
      <c r="E8" s="24" t="s">
        <v>24</v>
      </c>
      <c r="F8" s="23"/>
      <c r="G8" s="25"/>
      <c r="H8" s="25"/>
      <c r="I8" s="25"/>
      <c r="J8" s="26"/>
      <c r="K8" s="25"/>
      <c r="L8" s="27"/>
      <c r="M8" s="28">
        <v>80</v>
      </c>
      <c r="N8" s="29"/>
      <c r="O8" s="22"/>
      <c r="P8" s="25"/>
      <c r="Q8" s="32">
        <f t="shared" si="1"/>
        <v>80</v>
      </c>
      <c r="R8" s="25" t="s">
        <v>25</v>
      </c>
      <c r="S8" s="30" t="s">
        <v>26</v>
      </c>
      <c r="T8" s="31"/>
      <c r="U8" s="31"/>
      <c r="V8" s="31"/>
    </row>
    <row r="9" s="2" customFormat="1" ht="45" customHeight="1" spans="1:22">
      <c r="A9" s="21">
        <f t="shared" si="0"/>
        <v>4</v>
      </c>
      <c r="B9" s="22" t="s">
        <v>29</v>
      </c>
      <c r="C9" s="22" t="s">
        <v>22</v>
      </c>
      <c r="D9" s="23" t="s">
        <v>23</v>
      </c>
      <c r="E9" s="24" t="s">
        <v>24</v>
      </c>
      <c r="F9" s="23"/>
      <c r="G9" s="25"/>
      <c r="H9" s="25"/>
      <c r="I9" s="25"/>
      <c r="J9" s="26"/>
      <c r="K9" s="25"/>
      <c r="L9" s="27"/>
      <c r="M9" s="28">
        <v>60</v>
      </c>
      <c r="N9" s="29"/>
      <c r="O9" s="22"/>
      <c r="P9" s="25"/>
      <c r="Q9" s="32">
        <f t="shared" si="1"/>
        <v>60</v>
      </c>
      <c r="R9" s="25" t="s">
        <v>25</v>
      </c>
      <c r="S9" s="30" t="s">
        <v>26</v>
      </c>
      <c r="T9" s="31"/>
      <c r="U9" s="31"/>
      <c r="V9" s="31"/>
    </row>
    <row r="10" s="2" customFormat="1" ht="45" customHeight="1" spans="1:22">
      <c r="A10" s="21">
        <f t="shared" si="0"/>
        <v>5</v>
      </c>
      <c r="B10" s="22" t="s">
        <v>30</v>
      </c>
      <c r="C10" s="22" t="s">
        <v>22</v>
      </c>
      <c r="D10" s="23" t="s">
        <v>23</v>
      </c>
      <c r="E10" s="24" t="s">
        <v>24</v>
      </c>
      <c r="F10" s="23"/>
      <c r="G10" s="25"/>
      <c r="H10" s="25"/>
      <c r="I10" s="25"/>
      <c r="J10" s="26"/>
      <c r="K10" s="25"/>
      <c r="L10" s="27"/>
      <c r="M10" s="28">
        <v>60</v>
      </c>
      <c r="N10" s="29"/>
      <c r="O10" s="22"/>
      <c r="P10" s="25"/>
      <c r="Q10" s="32">
        <f t="shared" si="1"/>
        <v>60</v>
      </c>
      <c r="R10" s="25" t="s">
        <v>25</v>
      </c>
      <c r="S10" s="30" t="s">
        <v>26</v>
      </c>
      <c r="T10" s="31"/>
      <c r="U10" s="31"/>
      <c r="V10" s="31"/>
    </row>
    <row r="11" s="2" customFormat="1" ht="45" customHeight="1" spans="1:22">
      <c r="A11" s="21">
        <f t="shared" si="0"/>
        <v>6</v>
      </c>
      <c r="B11" s="22" t="s">
        <v>31</v>
      </c>
      <c r="C11" s="22" t="s">
        <v>22</v>
      </c>
      <c r="D11" s="23" t="s">
        <v>23</v>
      </c>
      <c r="E11" s="24" t="s">
        <v>32</v>
      </c>
      <c r="F11" s="23"/>
      <c r="G11" s="25"/>
      <c r="H11" s="25"/>
      <c r="I11" s="25"/>
      <c r="J11" s="26"/>
      <c r="K11" s="25"/>
      <c r="L11" s="27"/>
      <c r="M11" s="28">
        <v>20</v>
      </c>
      <c r="N11" s="29"/>
      <c r="O11" s="22"/>
      <c r="P11" s="25"/>
      <c r="Q11" s="32">
        <f t="shared" si="1"/>
        <v>20</v>
      </c>
      <c r="R11" s="25" t="s">
        <v>25</v>
      </c>
      <c r="S11" s="30" t="s">
        <v>26</v>
      </c>
      <c r="T11" s="31"/>
      <c r="U11" s="31"/>
      <c r="V11" s="31"/>
    </row>
    <row r="12" s="2" customFormat="1" ht="45" customHeight="1" spans="1:22">
      <c r="A12" s="21">
        <f t="shared" si="0"/>
        <v>7</v>
      </c>
      <c r="B12" s="22" t="s">
        <v>33</v>
      </c>
      <c r="C12" s="22" t="s">
        <v>22</v>
      </c>
      <c r="D12" s="23" t="s">
        <v>23</v>
      </c>
      <c r="E12" s="24" t="s">
        <v>32</v>
      </c>
      <c r="F12" s="23"/>
      <c r="G12" s="25"/>
      <c r="H12" s="25"/>
      <c r="I12" s="25"/>
      <c r="J12" s="26"/>
      <c r="K12" s="25"/>
      <c r="L12" s="27"/>
      <c r="M12" s="28">
        <v>20</v>
      </c>
      <c r="N12" s="29"/>
      <c r="O12" s="22"/>
      <c r="P12" s="25"/>
      <c r="Q12" s="32">
        <f t="shared" si="1"/>
        <v>20</v>
      </c>
      <c r="R12" s="25" t="s">
        <v>25</v>
      </c>
      <c r="S12" s="30" t="s">
        <v>26</v>
      </c>
      <c r="T12" s="31"/>
      <c r="U12" s="31"/>
      <c r="V12" s="31"/>
    </row>
    <row r="13" s="2" customFormat="1" ht="45" customHeight="1" spans="1:22">
      <c r="A13" s="21">
        <f t="shared" si="0"/>
        <v>8</v>
      </c>
      <c r="B13" s="22" t="s">
        <v>34</v>
      </c>
      <c r="C13" s="22" t="s">
        <v>35</v>
      </c>
      <c r="D13" s="23" t="s">
        <v>23</v>
      </c>
      <c r="E13" s="24" t="s">
        <v>32</v>
      </c>
      <c r="F13" s="23"/>
      <c r="G13" s="25"/>
      <c r="H13" s="25"/>
      <c r="I13" s="25"/>
      <c r="J13" s="26"/>
      <c r="K13" s="25"/>
      <c r="L13" s="27"/>
      <c r="M13" s="28">
        <v>60</v>
      </c>
      <c r="N13" s="29"/>
      <c r="O13" s="22"/>
      <c r="P13" s="25"/>
      <c r="Q13" s="32">
        <f t="shared" si="1"/>
        <v>60</v>
      </c>
      <c r="R13" s="25" t="s">
        <v>25</v>
      </c>
      <c r="S13" s="30" t="s">
        <v>26</v>
      </c>
      <c r="T13" s="31"/>
      <c r="U13" s="31"/>
      <c r="V13" s="31"/>
    </row>
    <row r="14" s="2" customFormat="1" ht="45" customHeight="1" spans="1:22">
      <c r="A14" s="21">
        <f t="shared" si="0"/>
        <v>9</v>
      </c>
      <c r="B14" s="22" t="s">
        <v>36</v>
      </c>
      <c r="C14" s="22" t="s">
        <v>37</v>
      </c>
      <c r="D14" s="23" t="s">
        <v>23</v>
      </c>
      <c r="E14" s="24" t="s">
        <v>32</v>
      </c>
      <c r="F14" s="23"/>
      <c r="G14" s="25"/>
      <c r="H14" s="25"/>
      <c r="I14" s="25"/>
      <c r="J14" s="26"/>
      <c r="K14" s="25"/>
      <c r="L14" s="27"/>
      <c r="M14" s="28">
        <v>20</v>
      </c>
      <c r="N14" s="29"/>
      <c r="O14" s="22"/>
      <c r="P14" s="25"/>
      <c r="Q14" s="32">
        <f t="shared" si="1"/>
        <v>20</v>
      </c>
      <c r="R14" s="25" t="s">
        <v>25</v>
      </c>
      <c r="S14" s="30" t="s">
        <v>26</v>
      </c>
      <c r="T14" s="31"/>
      <c r="U14" s="31"/>
      <c r="V14" s="31"/>
    </row>
    <row r="15" s="2" customFormat="1" ht="45" customHeight="1" spans="1:22">
      <c r="A15" s="21">
        <f t="shared" si="0"/>
        <v>10</v>
      </c>
      <c r="B15" s="22" t="s">
        <v>38</v>
      </c>
      <c r="C15" s="22" t="s">
        <v>22</v>
      </c>
      <c r="D15" s="23" t="s">
        <v>23</v>
      </c>
      <c r="E15" s="24" t="s">
        <v>32</v>
      </c>
      <c r="F15" s="23"/>
      <c r="G15" s="25"/>
      <c r="H15" s="25"/>
      <c r="I15" s="25"/>
      <c r="J15" s="26"/>
      <c r="K15" s="25"/>
      <c r="L15" s="27"/>
      <c r="M15" s="28">
        <v>60</v>
      </c>
      <c r="N15" s="29"/>
      <c r="O15" s="22"/>
      <c r="P15" s="25"/>
      <c r="Q15" s="32">
        <f t="shared" si="1"/>
        <v>60</v>
      </c>
      <c r="R15" s="25" t="s">
        <v>25</v>
      </c>
      <c r="S15" s="30" t="s">
        <v>26</v>
      </c>
      <c r="T15" s="31"/>
      <c r="U15" s="31"/>
      <c r="V15" s="31"/>
    </row>
    <row r="16" s="2" customFormat="1" ht="45" customHeight="1" spans="1:22">
      <c r="A16" s="21">
        <f t="shared" si="0"/>
        <v>11</v>
      </c>
      <c r="B16" s="22" t="s">
        <v>39</v>
      </c>
      <c r="C16" s="22" t="s">
        <v>22</v>
      </c>
      <c r="D16" s="23" t="s">
        <v>23</v>
      </c>
      <c r="E16" s="24" t="s">
        <v>32</v>
      </c>
      <c r="F16" s="23"/>
      <c r="G16" s="25"/>
      <c r="H16" s="25"/>
      <c r="I16" s="25"/>
      <c r="J16" s="26"/>
      <c r="K16" s="25"/>
      <c r="L16" s="27"/>
      <c r="M16" s="28">
        <v>60</v>
      </c>
      <c r="N16" s="29"/>
      <c r="O16" s="22"/>
      <c r="P16" s="25"/>
      <c r="Q16" s="32">
        <f t="shared" si="1"/>
        <v>60</v>
      </c>
      <c r="R16" s="25" t="s">
        <v>25</v>
      </c>
      <c r="S16" s="30" t="s">
        <v>26</v>
      </c>
      <c r="T16" s="31"/>
      <c r="U16" s="31"/>
      <c r="V16" s="31"/>
    </row>
    <row r="17" s="2" customFormat="1" ht="45" customHeight="1" spans="1:22">
      <c r="A17" s="21">
        <f t="shared" si="0"/>
        <v>12</v>
      </c>
      <c r="B17" s="22" t="s">
        <v>40</v>
      </c>
      <c r="C17" s="22" t="s">
        <v>22</v>
      </c>
      <c r="D17" s="23" t="s">
        <v>23</v>
      </c>
      <c r="E17" s="24" t="s">
        <v>32</v>
      </c>
      <c r="F17" s="23"/>
      <c r="G17" s="25"/>
      <c r="H17" s="25"/>
      <c r="I17" s="25"/>
      <c r="J17" s="26"/>
      <c r="K17" s="25"/>
      <c r="L17" s="27"/>
      <c r="M17" s="28">
        <v>165</v>
      </c>
      <c r="N17" s="29"/>
      <c r="O17" s="22"/>
      <c r="P17" s="25"/>
      <c r="Q17" s="32">
        <f t="shared" si="1"/>
        <v>165</v>
      </c>
      <c r="R17" s="25" t="s">
        <v>41</v>
      </c>
      <c r="S17" s="30" t="s">
        <v>26</v>
      </c>
      <c r="T17" s="31"/>
      <c r="U17" s="31"/>
      <c r="V17" s="31"/>
    </row>
    <row r="18" s="2" customFormat="1" ht="45" customHeight="1" spans="1:22">
      <c r="A18" s="21">
        <f t="shared" si="0"/>
        <v>13</v>
      </c>
      <c r="B18" s="22" t="s">
        <v>21</v>
      </c>
      <c r="C18" s="22" t="s">
        <v>22</v>
      </c>
      <c r="D18" s="23" t="s">
        <v>23</v>
      </c>
      <c r="E18" s="24" t="s">
        <v>32</v>
      </c>
      <c r="F18" s="23"/>
      <c r="G18" s="25"/>
      <c r="H18" s="25"/>
      <c r="I18" s="25"/>
      <c r="J18" s="26"/>
      <c r="K18" s="25"/>
      <c r="L18" s="27"/>
      <c r="M18" s="28">
        <v>660</v>
      </c>
      <c r="N18" s="29"/>
      <c r="O18" s="22"/>
      <c r="P18" s="25"/>
      <c r="Q18" s="32">
        <f t="shared" si="1"/>
        <v>660</v>
      </c>
      <c r="R18" s="25" t="s">
        <v>41</v>
      </c>
      <c r="S18" s="30" t="s">
        <v>26</v>
      </c>
      <c r="T18" s="31"/>
      <c r="U18" s="31"/>
      <c r="V18" s="31"/>
    </row>
    <row r="19" s="2" customFormat="1" ht="45" customHeight="1" spans="1:22">
      <c r="A19" s="21">
        <f t="shared" si="0"/>
        <v>14</v>
      </c>
      <c r="B19" s="22" t="s">
        <v>27</v>
      </c>
      <c r="C19" s="22" t="s">
        <v>22</v>
      </c>
      <c r="D19" s="23" t="s">
        <v>23</v>
      </c>
      <c r="E19" s="24" t="s">
        <v>32</v>
      </c>
      <c r="F19" s="23"/>
      <c r="G19" s="25"/>
      <c r="H19" s="25"/>
      <c r="I19" s="25"/>
      <c r="J19" s="26"/>
      <c r="K19" s="25"/>
      <c r="L19" s="27"/>
      <c r="M19" s="28">
        <v>330</v>
      </c>
      <c r="N19" s="29"/>
      <c r="O19" s="22"/>
      <c r="P19" s="25"/>
      <c r="Q19" s="32">
        <f t="shared" si="1"/>
        <v>330</v>
      </c>
      <c r="R19" s="25" t="s">
        <v>41</v>
      </c>
      <c r="S19" s="30" t="s">
        <v>26</v>
      </c>
      <c r="T19" s="31"/>
      <c r="U19" s="31"/>
      <c r="V19" s="31"/>
    </row>
    <row r="20" s="2" customFormat="1" ht="45" customHeight="1" spans="1:22">
      <c r="A20" s="21">
        <f t="shared" si="0"/>
        <v>15</v>
      </c>
      <c r="B20" s="22" t="s">
        <v>42</v>
      </c>
      <c r="C20" s="22" t="s">
        <v>22</v>
      </c>
      <c r="D20" s="23" t="s">
        <v>23</v>
      </c>
      <c r="E20" s="24" t="s">
        <v>32</v>
      </c>
      <c r="F20" s="23"/>
      <c r="G20" s="25"/>
      <c r="H20" s="25"/>
      <c r="I20" s="25"/>
      <c r="J20" s="26"/>
      <c r="K20" s="25"/>
      <c r="L20" s="27"/>
      <c r="M20" s="28">
        <v>330</v>
      </c>
      <c r="N20" s="29"/>
      <c r="O20" s="22"/>
      <c r="P20" s="25"/>
      <c r="Q20" s="32">
        <f t="shared" si="1"/>
        <v>330</v>
      </c>
      <c r="R20" s="25" t="s">
        <v>41</v>
      </c>
      <c r="S20" s="30" t="s">
        <v>26</v>
      </c>
      <c r="T20" s="31"/>
      <c r="U20" s="31"/>
      <c r="V20" s="31"/>
    </row>
    <row r="21" s="2" customFormat="1" ht="45" customHeight="1" spans="1:22">
      <c r="A21" s="21">
        <f t="shared" si="0"/>
        <v>16</v>
      </c>
      <c r="B21" s="22" t="s">
        <v>29</v>
      </c>
      <c r="C21" s="22" t="s">
        <v>22</v>
      </c>
      <c r="D21" s="23" t="s">
        <v>23</v>
      </c>
      <c r="E21" s="24" t="s">
        <v>32</v>
      </c>
      <c r="F21" s="23"/>
      <c r="G21" s="25"/>
      <c r="H21" s="25"/>
      <c r="I21" s="25"/>
      <c r="J21" s="26"/>
      <c r="K21" s="25"/>
      <c r="L21" s="27"/>
      <c r="M21" s="28">
        <v>165</v>
      </c>
      <c r="N21" s="29"/>
      <c r="O21" s="22"/>
      <c r="P21" s="25"/>
      <c r="Q21" s="32">
        <f t="shared" si="1"/>
        <v>165</v>
      </c>
      <c r="R21" s="25" t="s">
        <v>41</v>
      </c>
      <c r="S21" s="30" t="s">
        <v>26</v>
      </c>
      <c r="T21" s="31"/>
      <c r="U21" s="31"/>
      <c r="V21" s="31"/>
    </row>
    <row r="22" s="2" customFormat="1" ht="45" customHeight="1" spans="1:22">
      <c r="A22" s="21">
        <f t="shared" si="0"/>
        <v>17</v>
      </c>
      <c r="B22" s="22" t="s">
        <v>43</v>
      </c>
      <c r="C22" s="22" t="s">
        <v>22</v>
      </c>
      <c r="D22" s="23" t="s">
        <v>23</v>
      </c>
      <c r="E22" s="24" t="s">
        <v>32</v>
      </c>
      <c r="F22" s="23"/>
      <c r="G22" s="25"/>
      <c r="H22" s="25"/>
      <c r="I22" s="25"/>
      <c r="J22" s="26"/>
      <c r="K22" s="25"/>
      <c r="L22" s="27"/>
      <c r="M22" s="28">
        <v>165</v>
      </c>
      <c r="N22" s="29"/>
      <c r="O22" s="22"/>
      <c r="P22" s="25"/>
      <c r="Q22" s="32">
        <f t="shared" si="1"/>
        <v>165</v>
      </c>
      <c r="R22" s="25" t="s">
        <v>41</v>
      </c>
      <c r="S22" s="30" t="s">
        <v>26</v>
      </c>
      <c r="T22" s="31"/>
      <c r="U22" s="31"/>
      <c r="V22" s="31"/>
    </row>
    <row r="23" s="2" customFormat="1" ht="45" customHeight="1" spans="1:22">
      <c r="A23" s="21">
        <f t="shared" si="0"/>
        <v>18</v>
      </c>
      <c r="B23" s="22" t="s">
        <v>30</v>
      </c>
      <c r="C23" s="22" t="s">
        <v>44</v>
      </c>
      <c r="D23" s="23" t="s">
        <v>23</v>
      </c>
      <c r="E23" s="24" t="s">
        <v>32</v>
      </c>
      <c r="F23" s="23"/>
      <c r="G23" s="25"/>
      <c r="H23" s="25"/>
      <c r="I23" s="25"/>
      <c r="J23" s="26"/>
      <c r="K23" s="25"/>
      <c r="L23" s="27"/>
      <c r="M23" s="28">
        <v>330</v>
      </c>
      <c r="N23" s="29"/>
      <c r="O23" s="22"/>
      <c r="P23" s="25"/>
      <c r="Q23" s="32">
        <f t="shared" si="1"/>
        <v>330</v>
      </c>
      <c r="R23" s="25" t="s">
        <v>41</v>
      </c>
      <c r="S23" s="30" t="s">
        <v>26</v>
      </c>
      <c r="T23" s="31"/>
      <c r="U23" s="31"/>
      <c r="V23" s="31"/>
    </row>
    <row r="24" s="2" customFormat="1" ht="45" customHeight="1" spans="1:22">
      <c r="A24" s="21">
        <f t="shared" si="0"/>
        <v>19</v>
      </c>
      <c r="B24" s="22" t="s">
        <v>31</v>
      </c>
      <c r="C24" s="22" t="s">
        <v>22</v>
      </c>
      <c r="D24" s="23" t="s">
        <v>23</v>
      </c>
      <c r="E24" s="24" t="s">
        <v>32</v>
      </c>
      <c r="F24" s="23"/>
      <c r="G24" s="25"/>
      <c r="H24" s="25"/>
      <c r="I24" s="25"/>
      <c r="J24" s="26"/>
      <c r="K24" s="25"/>
      <c r="L24" s="27"/>
      <c r="M24" s="28">
        <v>110</v>
      </c>
      <c r="N24" s="29"/>
      <c r="O24" s="22"/>
      <c r="P24" s="25"/>
      <c r="Q24" s="32">
        <f t="shared" si="1"/>
        <v>110</v>
      </c>
      <c r="R24" s="25" t="s">
        <v>41</v>
      </c>
      <c r="S24" s="30" t="s">
        <v>26</v>
      </c>
      <c r="T24" s="31"/>
      <c r="U24" s="31"/>
      <c r="V24" s="31"/>
    </row>
    <row r="25" s="2" customFormat="1" ht="45" customHeight="1" spans="1:22">
      <c r="A25" s="21">
        <f t="shared" si="0"/>
        <v>20</v>
      </c>
      <c r="B25" s="22" t="s">
        <v>33</v>
      </c>
      <c r="C25" s="22" t="s">
        <v>22</v>
      </c>
      <c r="D25" s="23" t="s">
        <v>23</v>
      </c>
      <c r="E25" s="24" t="s">
        <v>32</v>
      </c>
      <c r="F25" s="23"/>
      <c r="G25" s="25"/>
      <c r="H25" s="25"/>
      <c r="I25" s="25"/>
      <c r="J25" s="26"/>
      <c r="K25" s="25"/>
      <c r="L25" s="27"/>
      <c r="M25" s="28">
        <v>120</v>
      </c>
      <c r="N25" s="29"/>
      <c r="O25" s="22"/>
      <c r="P25" s="25"/>
      <c r="Q25" s="32">
        <f t="shared" si="1"/>
        <v>120</v>
      </c>
      <c r="R25" s="25" t="s">
        <v>41</v>
      </c>
      <c r="S25" s="30" t="s">
        <v>26</v>
      </c>
      <c r="T25" s="31"/>
      <c r="U25" s="31"/>
      <c r="V25" s="31"/>
    </row>
    <row r="26" s="2" customFormat="1" ht="45" customHeight="1" spans="1:22">
      <c r="A26" s="21">
        <f t="shared" si="0"/>
        <v>21</v>
      </c>
      <c r="B26" s="22" t="s">
        <v>39</v>
      </c>
      <c r="C26" s="22" t="s">
        <v>22</v>
      </c>
      <c r="D26" s="23" t="s">
        <v>23</v>
      </c>
      <c r="E26" s="24" t="s">
        <v>32</v>
      </c>
      <c r="F26" s="23"/>
      <c r="G26" s="25"/>
      <c r="H26" s="25"/>
      <c r="I26" s="25"/>
      <c r="J26" s="26"/>
      <c r="K26" s="25"/>
      <c r="L26" s="27"/>
      <c r="M26" s="28">
        <v>165</v>
      </c>
      <c r="N26" s="29"/>
      <c r="O26" s="22"/>
      <c r="P26" s="25"/>
      <c r="Q26" s="32">
        <f t="shared" si="1"/>
        <v>165</v>
      </c>
      <c r="R26" s="25" t="s">
        <v>41</v>
      </c>
      <c r="S26" s="30" t="s">
        <v>26</v>
      </c>
      <c r="T26" s="31"/>
      <c r="U26" s="31"/>
      <c r="V26" s="31"/>
    </row>
    <row r="27" s="2" customFormat="1" ht="45" customHeight="1" spans="1:22">
      <c r="A27" s="21">
        <f t="shared" si="0"/>
        <v>22</v>
      </c>
      <c r="B27" s="22" t="s">
        <v>34</v>
      </c>
      <c r="C27" s="22" t="s">
        <v>35</v>
      </c>
      <c r="D27" s="23" t="s">
        <v>23</v>
      </c>
      <c r="E27" s="24" t="s">
        <v>32</v>
      </c>
      <c r="F27" s="23"/>
      <c r="G27" s="25"/>
      <c r="H27" s="25"/>
      <c r="I27" s="25"/>
      <c r="J27" s="26"/>
      <c r="K27" s="25"/>
      <c r="L27" s="27"/>
      <c r="M27" s="28">
        <v>165</v>
      </c>
      <c r="N27" s="29"/>
      <c r="O27" s="22"/>
      <c r="P27" s="25"/>
      <c r="Q27" s="32">
        <f t="shared" si="1"/>
        <v>165</v>
      </c>
      <c r="R27" s="25" t="s">
        <v>41</v>
      </c>
      <c r="S27" s="30" t="s">
        <v>26</v>
      </c>
      <c r="T27" s="31"/>
      <c r="U27" s="31"/>
      <c r="V27" s="31"/>
    </row>
    <row r="28" s="2" customFormat="1" ht="45" customHeight="1" spans="1:22">
      <c r="A28" s="21">
        <f t="shared" si="0"/>
        <v>23</v>
      </c>
      <c r="B28" s="22" t="s">
        <v>36</v>
      </c>
      <c r="C28" s="22" t="s">
        <v>37</v>
      </c>
      <c r="D28" s="23" t="s">
        <v>23</v>
      </c>
      <c r="E28" s="24" t="s">
        <v>32</v>
      </c>
      <c r="F28" s="23"/>
      <c r="G28" s="25"/>
      <c r="H28" s="25"/>
      <c r="I28" s="25"/>
      <c r="J28" s="26"/>
      <c r="K28" s="25"/>
      <c r="L28" s="27"/>
      <c r="M28" s="28">
        <v>22</v>
      </c>
      <c r="N28" s="29"/>
      <c r="O28" s="22"/>
      <c r="P28" s="25"/>
      <c r="Q28" s="32">
        <f t="shared" si="1"/>
        <v>22</v>
      </c>
      <c r="R28" s="25" t="s">
        <v>41</v>
      </c>
      <c r="S28" s="30" t="s">
        <v>26</v>
      </c>
      <c r="T28" s="31"/>
      <c r="U28" s="31"/>
      <c r="V28" s="31"/>
    </row>
    <row r="29" s="2" customFormat="1" ht="45" customHeight="1" spans="1:22">
      <c r="A29" s="21">
        <f t="shared" si="0"/>
        <v>24</v>
      </c>
      <c r="B29" s="22" t="s">
        <v>38</v>
      </c>
      <c r="C29" s="22" t="s">
        <v>44</v>
      </c>
      <c r="D29" s="23" t="s">
        <v>23</v>
      </c>
      <c r="E29" s="24" t="s">
        <v>32</v>
      </c>
      <c r="F29" s="23"/>
      <c r="G29" s="25"/>
      <c r="H29" s="25"/>
      <c r="I29" s="25"/>
      <c r="J29" s="26"/>
      <c r="K29" s="25"/>
      <c r="L29" s="27"/>
      <c r="M29" s="28">
        <v>165</v>
      </c>
      <c r="N29" s="29"/>
      <c r="O29" s="22"/>
      <c r="P29" s="25"/>
      <c r="Q29" s="32">
        <f t="shared" si="1"/>
        <v>165</v>
      </c>
      <c r="R29" s="25" t="s">
        <v>41</v>
      </c>
      <c r="S29" s="30" t="s">
        <v>26</v>
      </c>
      <c r="T29" s="31"/>
      <c r="U29" s="31"/>
      <c r="V29" s="31"/>
    </row>
    <row r="30" s="2" customFormat="1" ht="45" customHeight="1" spans="1:22">
      <c r="A30" s="21">
        <f t="shared" si="0"/>
        <v>25</v>
      </c>
      <c r="B30" s="28" t="s">
        <v>45</v>
      </c>
      <c r="C30" s="22" t="s">
        <v>22</v>
      </c>
      <c r="D30" s="23" t="s">
        <v>23</v>
      </c>
      <c r="E30" s="24" t="s">
        <v>32</v>
      </c>
      <c r="F30" s="23"/>
      <c r="G30" s="25"/>
      <c r="H30" s="25"/>
      <c r="I30" s="25"/>
      <c r="J30" s="26"/>
      <c r="K30" s="25"/>
      <c r="L30" s="27"/>
      <c r="M30" s="28">
        <v>60</v>
      </c>
      <c r="N30" s="29"/>
      <c r="O30" s="22"/>
      <c r="P30" s="25"/>
      <c r="Q30" s="32">
        <f t="shared" si="1"/>
        <v>60</v>
      </c>
      <c r="R30" s="25" t="s">
        <v>41</v>
      </c>
      <c r="S30" s="30" t="s">
        <v>26</v>
      </c>
      <c r="T30" s="31"/>
      <c r="U30" s="31"/>
      <c r="V30" s="31"/>
    </row>
    <row r="31" s="2" customFormat="1" ht="45" customHeight="1" spans="1:22">
      <c r="A31" s="21">
        <f t="shared" si="0"/>
        <v>26</v>
      </c>
      <c r="B31" s="28" t="s">
        <v>46</v>
      </c>
      <c r="C31" s="22" t="s">
        <v>22</v>
      </c>
      <c r="D31" s="23" t="s">
        <v>23</v>
      </c>
      <c r="E31" s="24" t="s">
        <v>32</v>
      </c>
      <c r="F31" s="23"/>
      <c r="G31" s="25"/>
      <c r="H31" s="25"/>
      <c r="I31" s="25"/>
      <c r="J31" s="26"/>
      <c r="K31" s="25"/>
      <c r="L31" s="27"/>
      <c r="M31" s="28">
        <v>300</v>
      </c>
      <c r="N31" s="29"/>
      <c r="O31" s="22"/>
      <c r="P31" s="25"/>
      <c r="Q31" s="32">
        <f t="shared" si="1"/>
        <v>300</v>
      </c>
      <c r="R31" s="25" t="s">
        <v>41</v>
      </c>
      <c r="S31" s="30" t="s">
        <v>26</v>
      </c>
      <c r="T31" s="31"/>
      <c r="U31" s="31"/>
      <c r="V31" s="31"/>
    </row>
    <row r="32" s="2" customFormat="1" ht="45" customHeight="1" spans="1:22">
      <c r="A32" s="21">
        <f t="shared" si="0"/>
        <v>27</v>
      </c>
      <c r="B32" s="28" t="s">
        <v>47</v>
      </c>
      <c r="C32" s="22" t="s">
        <v>22</v>
      </c>
      <c r="D32" s="23" t="s">
        <v>23</v>
      </c>
      <c r="E32" s="24" t="s">
        <v>32</v>
      </c>
      <c r="F32" s="23"/>
      <c r="G32" s="25"/>
      <c r="H32" s="25"/>
      <c r="I32" s="25"/>
      <c r="J32" s="26"/>
      <c r="K32" s="25"/>
      <c r="L32" s="27"/>
      <c r="M32" s="28">
        <v>150</v>
      </c>
      <c r="N32" s="29"/>
      <c r="O32" s="22"/>
      <c r="P32" s="25"/>
      <c r="Q32" s="32">
        <f t="shared" si="1"/>
        <v>150</v>
      </c>
      <c r="R32" s="25" t="s">
        <v>41</v>
      </c>
      <c r="S32" s="30" t="s">
        <v>26</v>
      </c>
      <c r="T32" s="31"/>
      <c r="U32" s="31"/>
      <c r="V32" s="31"/>
    </row>
    <row r="33" s="2" customFormat="1" ht="45" customHeight="1" spans="1:22">
      <c r="A33" s="21">
        <f t="shared" si="0"/>
        <v>28</v>
      </c>
      <c r="B33" s="28" t="s">
        <v>48</v>
      </c>
      <c r="C33" s="22" t="s">
        <v>22</v>
      </c>
      <c r="D33" s="23" t="s">
        <v>23</v>
      </c>
      <c r="E33" s="24" t="s">
        <v>32</v>
      </c>
      <c r="F33" s="23"/>
      <c r="G33" s="25"/>
      <c r="H33" s="25"/>
      <c r="I33" s="25"/>
      <c r="J33" s="26"/>
      <c r="K33" s="25"/>
      <c r="L33" s="27"/>
      <c r="M33" s="28">
        <v>150</v>
      </c>
      <c r="N33" s="29"/>
      <c r="O33" s="22"/>
      <c r="P33" s="25"/>
      <c r="Q33" s="32">
        <f t="shared" si="1"/>
        <v>150</v>
      </c>
      <c r="R33" s="25" t="s">
        <v>41</v>
      </c>
      <c r="S33" s="30" t="s">
        <v>26</v>
      </c>
      <c r="T33" s="31"/>
      <c r="U33" s="31"/>
      <c r="V33" s="31"/>
    </row>
    <row r="34" s="2" customFormat="1" ht="45" customHeight="1" spans="1:22">
      <c r="A34" s="21">
        <f t="shared" si="0"/>
        <v>29</v>
      </c>
      <c r="B34" s="28" t="s">
        <v>49</v>
      </c>
      <c r="C34" s="28" t="s">
        <v>35</v>
      </c>
      <c r="D34" s="23" t="s">
        <v>23</v>
      </c>
      <c r="E34" s="24" t="s">
        <v>32</v>
      </c>
      <c r="F34" s="23"/>
      <c r="G34" s="25"/>
      <c r="H34" s="25"/>
      <c r="I34" s="25"/>
      <c r="J34" s="26"/>
      <c r="K34" s="25"/>
      <c r="L34" s="27"/>
      <c r="M34" s="28">
        <v>80</v>
      </c>
      <c r="N34" s="29"/>
      <c r="O34" s="28"/>
      <c r="P34" s="25"/>
      <c r="Q34" s="32">
        <f t="shared" si="1"/>
        <v>80</v>
      </c>
      <c r="R34" s="25" t="s">
        <v>41</v>
      </c>
      <c r="S34" s="30" t="s">
        <v>26</v>
      </c>
      <c r="T34" s="31"/>
      <c r="U34" s="31"/>
      <c r="V34" s="31"/>
    </row>
    <row r="35" s="2" customFormat="1" ht="45" customHeight="1" spans="1:22">
      <c r="A35" s="21">
        <f t="shared" si="0"/>
        <v>30</v>
      </c>
      <c r="B35" s="28" t="s">
        <v>50</v>
      </c>
      <c r="C35" s="22" t="s">
        <v>22</v>
      </c>
      <c r="D35" s="23" t="s">
        <v>23</v>
      </c>
      <c r="E35" s="24" t="s">
        <v>32</v>
      </c>
      <c r="F35" s="23"/>
      <c r="G35" s="25"/>
      <c r="H35" s="25"/>
      <c r="I35" s="25"/>
      <c r="J35" s="26"/>
      <c r="K35" s="25"/>
      <c r="L35" s="27"/>
      <c r="M35" s="28">
        <v>75</v>
      </c>
      <c r="N35" s="29"/>
      <c r="O35" s="22"/>
      <c r="P35" s="25"/>
      <c r="Q35" s="32">
        <f t="shared" si="1"/>
        <v>75</v>
      </c>
      <c r="R35" s="25" t="s">
        <v>41</v>
      </c>
      <c r="S35" s="30" t="s">
        <v>26</v>
      </c>
      <c r="T35" s="31"/>
      <c r="U35" s="31"/>
      <c r="V35" s="31"/>
    </row>
    <row r="36" s="2" customFormat="1" ht="45" customHeight="1" spans="1:22">
      <c r="A36" s="21">
        <f t="shared" si="0"/>
        <v>31</v>
      </c>
      <c r="B36" s="28" t="s">
        <v>51</v>
      </c>
      <c r="C36" s="22" t="s">
        <v>44</v>
      </c>
      <c r="D36" s="23" t="s">
        <v>23</v>
      </c>
      <c r="E36" s="24" t="s">
        <v>32</v>
      </c>
      <c r="F36" s="23"/>
      <c r="G36" s="25"/>
      <c r="H36" s="25"/>
      <c r="I36" s="25"/>
      <c r="J36" s="26"/>
      <c r="K36" s="25"/>
      <c r="L36" s="27"/>
      <c r="M36" s="28">
        <v>100</v>
      </c>
      <c r="N36" s="29"/>
      <c r="O36" s="22"/>
      <c r="P36" s="25"/>
      <c r="Q36" s="32">
        <f t="shared" si="1"/>
        <v>100</v>
      </c>
      <c r="R36" s="25" t="s">
        <v>41</v>
      </c>
      <c r="S36" s="30" t="s">
        <v>26</v>
      </c>
      <c r="T36" s="31"/>
      <c r="U36" s="31"/>
      <c r="V36" s="31"/>
    </row>
    <row r="37" s="2" customFormat="1" ht="45" customHeight="1" spans="1:22">
      <c r="A37" s="21">
        <f t="shared" si="0"/>
        <v>32</v>
      </c>
      <c r="B37" s="28" t="s">
        <v>52</v>
      </c>
      <c r="C37" s="22" t="s">
        <v>22</v>
      </c>
      <c r="D37" s="23" t="s">
        <v>23</v>
      </c>
      <c r="E37" s="24" t="s">
        <v>32</v>
      </c>
      <c r="F37" s="23"/>
      <c r="G37" s="25"/>
      <c r="H37" s="25"/>
      <c r="I37" s="25"/>
      <c r="J37" s="26"/>
      <c r="K37" s="25"/>
      <c r="L37" s="27"/>
      <c r="M37" s="28">
        <v>25</v>
      </c>
      <c r="N37" s="29"/>
      <c r="O37" s="22"/>
      <c r="P37" s="25"/>
      <c r="Q37" s="32">
        <f t="shared" si="1"/>
        <v>25</v>
      </c>
      <c r="R37" s="25" t="s">
        <v>41</v>
      </c>
      <c r="S37" s="30" t="s">
        <v>26</v>
      </c>
      <c r="T37" s="31"/>
      <c r="U37" s="31"/>
      <c r="V37" s="31"/>
    </row>
    <row r="38" s="2" customFormat="1" ht="45" customHeight="1" spans="1:22">
      <c r="A38" s="21">
        <f t="shared" si="0"/>
        <v>33</v>
      </c>
      <c r="B38" s="28" t="s">
        <v>53</v>
      </c>
      <c r="C38" s="22" t="s">
        <v>22</v>
      </c>
      <c r="D38" s="23" t="s">
        <v>23</v>
      </c>
      <c r="E38" s="24" t="s">
        <v>32</v>
      </c>
      <c r="F38" s="23"/>
      <c r="G38" s="25"/>
      <c r="H38" s="25"/>
      <c r="I38" s="25"/>
      <c r="J38" s="26"/>
      <c r="K38" s="25"/>
      <c r="L38" s="27"/>
      <c r="M38" s="28">
        <v>20</v>
      </c>
      <c r="N38" s="29"/>
      <c r="O38" s="22"/>
      <c r="P38" s="25"/>
      <c r="Q38" s="32">
        <f t="shared" si="1"/>
        <v>20</v>
      </c>
      <c r="R38" s="25" t="s">
        <v>41</v>
      </c>
      <c r="S38" s="30" t="s">
        <v>26</v>
      </c>
      <c r="T38" s="31"/>
      <c r="U38" s="31"/>
      <c r="V38" s="31"/>
    </row>
    <row r="39" s="2" customFormat="1" ht="45" customHeight="1" spans="1:22">
      <c r="A39" s="21">
        <f t="shared" si="0"/>
        <v>34</v>
      </c>
      <c r="B39" s="28" t="s">
        <v>54</v>
      </c>
      <c r="C39" s="22" t="s">
        <v>22</v>
      </c>
      <c r="D39" s="23" t="s">
        <v>23</v>
      </c>
      <c r="E39" s="24" t="s">
        <v>32</v>
      </c>
      <c r="F39" s="23"/>
      <c r="G39" s="25"/>
      <c r="H39" s="25"/>
      <c r="I39" s="25"/>
      <c r="J39" s="26"/>
      <c r="K39" s="25"/>
      <c r="L39" s="27"/>
      <c r="M39" s="28">
        <v>100</v>
      </c>
      <c r="N39" s="29"/>
      <c r="O39" s="22"/>
      <c r="P39" s="25"/>
      <c r="Q39" s="32">
        <f t="shared" si="1"/>
        <v>100</v>
      </c>
      <c r="R39" s="25" t="s">
        <v>41</v>
      </c>
      <c r="S39" s="30" t="s">
        <v>26</v>
      </c>
      <c r="T39" s="31"/>
      <c r="U39" s="31"/>
      <c r="V39" s="31"/>
    </row>
    <row r="40" s="2" customFormat="1" ht="45" customHeight="1" spans="1:22">
      <c r="A40" s="21">
        <f t="shared" si="0"/>
        <v>35</v>
      </c>
      <c r="B40" s="28" t="s">
        <v>55</v>
      </c>
      <c r="C40" s="22" t="s">
        <v>44</v>
      </c>
      <c r="D40" s="23" t="s">
        <v>23</v>
      </c>
      <c r="E40" s="24" t="s">
        <v>32</v>
      </c>
      <c r="F40" s="23"/>
      <c r="G40" s="25"/>
      <c r="H40" s="25"/>
      <c r="I40" s="25"/>
      <c r="J40" s="26"/>
      <c r="K40" s="25"/>
      <c r="L40" s="27"/>
      <c r="M40" s="28">
        <v>75</v>
      </c>
      <c r="N40" s="29"/>
      <c r="O40" s="22"/>
      <c r="P40" s="25"/>
      <c r="Q40" s="32">
        <f t="shared" si="1"/>
        <v>75</v>
      </c>
      <c r="R40" s="25" t="s">
        <v>41</v>
      </c>
      <c r="S40" s="30" t="s">
        <v>26</v>
      </c>
      <c r="T40" s="31"/>
      <c r="U40" s="31"/>
      <c r="V40" s="31"/>
    </row>
    <row r="41" s="2" customFormat="1" ht="55" customHeight="1" spans="1:22">
      <c r="A41" s="21">
        <f t="shared" si="0"/>
        <v>36</v>
      </c>
      <c r="B41" s="33" t="s">
        <v>56</v>
      </c>
      <c r="C41" s="22" t="s">
        <v>35</v>
      </c>
      <c r="D41" s="23" t="s">
        <v>23</v>
      </c>
      <c r="E41" s="24" t="s">
        <v>57</v>
      </c>
      <c r="F41" s="23"/>
      <c r="G41" s="25"/>
      <c r="H41" s="25"/>
      <c r="I41" s="25"/>
      <c r="J41" s="26"/>
      <c r="K41" s="25"/>
      <c r="L41" s="27"/>
      <c r="M41" s="28">
        <v>90</v>
      </c>
      <c r="N41" s="29"/>
      <c r="O41" s="22"/>
      <c r="P41" s="25"/>
      <c r="Q41" s="32">
        <f t="shared" si="1"/>
        <v>90</v>
      </c>
      <c r="R41" s="25" t="s">
        <v>58</v>
      </c>
      <c r="S41" s="30" t="s">
        <v>26</v>
      </c>
      <c r="T41" s="31"/>
      <c r="U41" s="31"/>
      <c r="V41" s="31"/>
    </row>
    <row r="42" s="2" customFormat="1" ht="55" customHeight="1" spans="1:22">
      <c r="A42" s="21">
        <f t="shared" si="0"/>
        <v>37</v>
      </c>
      <c r="B42" s="33" t="s">
        <v>59</v>
      </c>
      <c r="C42" s="22" t="s">
        <v>35</v>
      </c>
      <c r="D42" s="23" t="s">
        <v>23</v>
      </c>
      <c r="E42" s="24" t="s">
        <v>57</v>
      </c>
      <c r="F42" s="23"/>
      <c r="G42" s="25"/>
      <c r="H42" s="25"/>
      <c r="I42" s="25"/>
      <c r="J42" s="26"/>
      <c r="K42" s="25"/>
      <c r="L42" s="27"/>
      <c r="M42" s="28">
        <v>1400</v>
      </c>
      <c r="N42" s="29"/>
      <c r="O42" s="22"/>
      <c r="P42" s="25"/>
      <c r="Q42" s="32">
        <v>1508</v>
      </c>
      <c r="R42" s="25" t="s">
        <v>58</v>
      </c>
      <c r="S42" s="30" t="s">
        <v>26</v>
      </c>
      <c r="T42" s="31"/>
      <c r="U42" s="31"/>
      <c r="V42" s="31"/>
    </row>
    <row r="43" s="2" customFormat="1" ht="55" customHeight="1" spans="1:22">
      <c r="A43" s="21">
        <f t="shared" si="0"/>
        <v>38</v>
      </c>
      <c r="B43" s="33" t="s">
        <v>60</v>
      </c>
      <c r="C43" s="22" t="s">
        <v>22</v>
      </c>
      <c r="D43" s="23" t="s">
        <v>23</v>
      </c>
      <c r="E43" s="24" t="s">
        <v>57</v>
      </c>
      <c r="F43" s="23"/>
      <c r="G43" s="25"/>
      <c r="H43" s="25"/>
      <c r="I43" s="25"/>
      <c r="J43" s="26"/>
      <c r="K43" s="25"/>
      <c r="L43" s="27"/>
      <c r="M43" s="28"/>
      <c r="N43" s="29"/>
      <c r="O43" s="22"/>
      <c r="P43" s="25"/>
      <c r="Q43" s="32">
        <v>3000</v>
      </c>
      <c r="R43" s="25" t="s">
        <v>58</v>
      </c>
      <c r="S43" s="30" t="s">
        <v>26</v>
      </c>
      <c r="T43" s="31"/>
      <c r="U43" s="31"/>
      <c r="V43" s="31"/>
    </row>
    <row r="44" s="2" customFormat="1" ht="55" customHeight="1" spans="1:22">
      <c r="A44" s="21">
        <f t="shared" si="0"/>
        <v>39</v>
      </c>
      <c r="B44" s="34" t="s">
        <v>61</v>
      </c>
      <c r="C44" s="22" t="s">
        <v>22</v>
      </c>
      <c r="D44" s="23" t="s">
        <v>23</v>
      </c>
      <c r="E44" s="24" t="s">
        <v>57</v>
      </c>
      <c r="F44" s="23"/>
      <c r="G44" s="25"/>
      <c r="H44" s="25"/>
      <c r="I44" s="25"/>
      <c r="J44" s="26"/>
      <c r="K44" s="25"/>
      <c r="L44" s="27"/>
      <c r="M44" s="32">
        <v>1508</v>
      </c>
      <c r="N44" s="29"/>
      <c r="O44" s="22"/>
      <c r="P44" s="25"/>
      <c r="Q44" s="32">
        <v>1508</v>
      </c>
      <c r="R44" s="25" t="s">
        <v>58</v>
      </c>
      <c r="S44" s="30" t="s">
        <v>26</v>
      </c>
      <c r="T44" s="31"/>
      <c r="U44" s="31"/>
      <c r="V44" s="31"/>
    </row>
    <row r="45" s="2" customFormat="1" ht="55" customHeight="1" spans="1:22">
      <c r="A45" s="21">
        <f t="shared" si="0"/>
        <v>40</v>
      </c>
      <c r="B45" s="33" t="s">
        <v>62</v>
      </c>
      <c r="C45" s="22" t="s">
        <v>22</v>
      </c>
      <c r="D45" s="23" t="s">
        <v>23</v>
      </c>
      <c r="E45" s="24" t="s">
        <v>57</v>
      </c>
      <c r="F45" s="23"/>
      <c r="G45" s="25"/>
      <c r="H45" s="25"/>
      <c r="I45" s="25"/>
      <c r="J45" s="26"/>
      <c r="K45" s="25"/>
      <c r="L45" s="27"/>
      <c r="M45" s="32">
        <v>1508</v>
      </c>
      <c r="N45" s="29"/>
      <c r="O45" s="22"/>
      <c r="P45" s="25"/>
      <c r="Q45" s="32">
        <v>1508</v>
      </c>
      <c r="R45" s="25" t="s">
        <v>58</v>
      </c>
      <c r="S45" s="30" t="s">
        <v>26</v>
      </c>
      <c r="T45" s="31"/>
      <c r="U45" s="31"/>
      <c r="V45" s="31"/>
    </row>
    <row r="46" s="2" customFormat="1" ht="55" customHeight="1" spans="1:22">
      <c r="A46" s="21">
        <f t="shared" si="0"/>
        <v>41</v>
      </c>
      <c r="B46" s="22" t="s">
        <v>63</v>
      </c>
      <c r="C46" s="22" t="s">
        <v>22</v>
      </c>
      <c r="D46" s="23" t="s">
        <v>23</v>
      </c>
      <c r="E46" s="24" t="s">
        <v>57</v>
      </c>
      <c r="F46" s="23"/>
      <c r="G46" s="25"/>
      <c r="H46" s="25"/>
      <c r="I46" s="25"/>
      <c r="J46" s="26"/>
      <c r="K46" s="25"/>
      <c r="L46" s="27"/>
      <c r="M46" s="32">
        <v>200</v>
      </c>
      <c r="N46" s="29"/>
      <c r="O46" s="22"/>
      <c r="P46" s="25"/>
      <c r="Q46" s="32">
        <v>200</v>
      </c>
      <c r="R46" s="25" t="s">
        <v>58</v>
      </c>
      <c r="S46" s="30" t="s">
        <v>26</v>
      </c>
      <c r="T46" s="31"/>
      <c r="U46" s="31"/>
      <c r="V46" s="31"/>
    </row>
    <row r="47" s="2" customFormat="1" ht="55" customHeight="1" spans="1:22">
      <c r="A47" s="21">
        <f t="shared" si="0"/>
        <v>42</v>
      </c>
      <c r="B47" s="34" t="s">
        <v>34</v>
      </c>
      <c r="C47" s="22" t="s">
        <v>22</v>
      </c>
      <c r="D47" s="23" t="s">
        <v>23</v>
      </c>
      <c r="E47" s="24" t="s">
        <v>57</v>
      </c>
      <c r="F47" s="23"/>
      <c r="G47" s="25"/>
      <c r="H47" s="25"/>
      <c r="I47" s="25"/>
      <c r="J47" s="26"/>
      <c r="K47" s="25"/>
      <c r="L47" s="27"/>
      <c r="M47" s="32">
        <v>1508</v>
      </c>
      <c r="N47" s="29"/>
      <c r="O47" s="22"/>
      <c r="P47" s="25"/>
      <c r="Q47" s="32">
        <v>1508</v>
      </c>
      <c r="R47" s="25" t="s">
        <v>58</v>
      </c>
      <c r="S47" s="30" t="s">
        <v>26</v>
      </c>
      <c r="T47" s="31"/>
      <c r="U47" s="31"/>
      <c r="V47" s="31"/>
    </row>
    <row r="48" s="2" customFormat="1" ht="55" customHeight="1" spans="1:22">
      <c r="A48" s="21">
        <f t="shared" si="0"/>
        <v>43</v>
      </c>
      <c r="B48" s="33" t="s">
        <v>38</v>
      </c>
      <c r="C48" s="22" t="s">
        <v>22</v>
      </c>
      <c r="D48" s="23" t="s">
        <v>23</v>
      </c>
      <c r="E48" s="24" t="s">
        <v>57</v>
      </c>
      <c r="F48" s="23"/>
      <c r="G48" s="25"/>
      <c r="H48" s="25"/>
      <c r="I48" s="25"/>
      <c r="J48" s="26"/>
      <c r="K48" s="25"/>
      <c r="L48" s="27"/>
      <c r="M48" s="32">
        <v>1508</v>
      </c>
      <c r="N48" s="29"/>
      <c r="O48" s="22"/>
      <c r="P48" s="25"/>
      <c r="Q48" s="32">
        <v>1508</v>
      </c>
      <c r="R48" s="25" t="s">
        <v>58</v>
      </c>
      <c r="S48" s="30" t="s">
        <v>26</v>
      </c>
      <c r="T48" s="31"/>
      <c r="U48" s="31"/>
      <c r="V48" s="31"/>
    </row>
    <row r="49" s="2" customFormat="1" ht="55" customHeight="1" spans="1:22">
      <c r="A49" s="21">
        <f t="shared" si="0"/>
        <v>44</v>
      </c>
      <c r="B49" s="22" t="s">
        <v>43</v>
      </c>
      <c r="C49" s="22" t="s">
        <v>22</v>
      </c>
      <c r="D49" s="23" t="s">
        <v>23</v>
      </c>
      <c r="E49" s="24" t="s">
        <v>57</v>
      </c>
      <c r="F49" s="23"/>
      <c r="G49" s="25"/>
      <c r="H49" s="25"/>
      <c r="I49" s="25"/>
      <c r="J49" s="26"/>
      <c r="K49" s="25"/>
      <c r="L49" s="27"/>
      <c r="M49" s="28"/>
      <c r="N49" s="29"/>
      <c r="O49" s="22"/>
      <c r="P49" s="25"/>
      <c r="Q49" s="32">
        <v>1508</v>
      </c>
      <c r="R49" s="25" t="s">
        <v>58</v>
      </c>
      <c r="S49" s="30" t="s">
        <v>26</v>
      </c>
      <c r="T49" s="31"/>
      <c r="U49" s="31"/>
      <c r="V49" s="31"/>
    </row>
    <row r="50" s="2" customFormat="1" ht="55" customHeight="1" spans="1:22">
      <c r="A50" s="21">
        <f t="shared" si="0"/>
        <v>45</v>
      </c>
      <c r="B50" s="22" t="s">
        <v>64</v>
      </c>
      <c r="C50" s="22" t="s">
        <v>22</v>
      </c>
      <c r="D50" s="23" t="s">
        <v>23</v>
      </c>
      <c r="E50" s="24" t="s">
        <v>57</v>
      </c>
      <c r="F50" s="23"/>
      <c r="G50" s="25"/>
      <c r="H50" s="25"/>
      <c r="I50" s="25"/>
      <c r="J50" s="26"/>
      <c r="K50" s="25"/>
      <c r="L50" s="27"/>
      <c r="M50" s="28"/>
      <c r="N50" s="29"/>
      <c r="O50" s="22"/>
      <c r="P50" s="25"/>
      <c r="Q50" s="32">
        <v>800</v>
      </c>
      <c r="R50" s="25" t="s">
        <v>65</v>
      </c>
      <c r="S50" s="30" t="s">
        <v>26</v>
      </c>
      <c r="T50" s="31"/>
      <c r="U50" s="31"/>
      <c r="V50" s="31"/>
    </row>
    <row r="51" s="2" customFormat="1" ht="55" customHeight="1" spans="1:22">
      <c r="A51" s="21">
        <f t="shared" si="0"/>
        <v>46</v>
      </c>
      <c r="B51" s="34" t="s">
        <v>66</v>
      </c>
      <c r="C51" s="22" t="s">
        <v>22</v>
      </c>
      <c r="D51" s="24" t="s">
        <v>26</v>
      </c>
      <c r="E51" s="24" t="s">
        <v>57</v>
      </c>
      <c r="F51" s="23"/>
      <c r="G51" s="25"/>
      <c r="H51" s="25"/>
      <c r="I51" s="25"/>
      <c r="J51" s="26"/>
      <c r="K51" s="25"/>
      <c r="L51" s="27"/>
      <c r="M51" s="28"/>
      <c r="N51" s="29"/>
      <c r="O51" s="22"/>
      <c r="P51" s="25"/>
      <c r="Q51" s="32">
        <v>100</v>
      </c>
      <c r="R51" s="25" t="s">
        <v>58</v>
      </c>
      <c r="S51" s="30"/>
      <c r="T51" s="31"/>
      <c r="U51" s="31"/>
      <c r="V51" s="31"/>
    </row>
    <row r="52" s="2" customFormat="1" ht="55" customHeight="1" spans="1:22">
      <c r="A52" s="21">
        <f t="shared" si="0"/>
        <v>47</v>
      </c>
      <c r="B52" s="34" t="s">
        <v>67</v>
      </c>
      <c r="C52" s="22" t="s">
        <v>22</v>
      </c>
      <c r="D52" s="24" t="s">
        <v>26</v>
      </c>
      <c r="E52" s="24" t="s">
        <v>57</v>
      </c>
      <c r="F52" s="23"/>
      <c r="G52" s="25"/>
      <c r="H52" s="25"/>
      <c r="I52" s="25"/>
      <c r="J52" s="26"/>
      <c r="K52" s="25"/>
      <c r="L52" s="27"/>
      <c r="M52" s="28"/>
      <c r="N52" s="29"/>
      <c r="O52" s="22"/>
      <c r="P52" s="25"/>
      <c r="Q52" s="32">
        <v>100</v>
      </c>
      <c r="R52" s="25" t="s">
        <v>58</v>
      </c>
      <c r="S52" s="30"/>
      <c r="T52" s="31"/>
      <c r="U52" s="31"/>
      <c r="V52" s="31"/>
    </row>
    <row r="53" s="2" customFormat="1" ht="55" customHeight="1" spans="1:22">
      <c r="A53" s="21">
        <f t="shared" si="0"/>
        <v>48</v>
      </c>
      <c r="B53" s="34" t="s">
        <v>68</v>
      </c>
      <c r="C53" s="22" t="s">
        <v>22</v>
      </c>
      <c r="D53" s="24" t="s">
        <v>26</v>
      </c>
      <c r="E53" s="24" t="s">
        <v>57</v>
      </c>
      <c r="F53" s="23"/>
      <c r="G53" s="25"/>
      <c r="H53" s="25"/>
      <c r="I53" s="25"/>
      <c r="J53" s="26"/>
      <c r="K53" s="25"/>
      <c r="L53" s="27"/>
      <c r="M53" s="28"/>
      <c r="N53" s="29"/>
      <c r="O53" s="22"/>
      <c r="P53" s="25"/>
      <c r="Q53" s="32">
        <v>100</v>
      </c>
      <c r="R53" s="25" t="s">
        <v>58</v>
      </c>
      <c r="S53" s="30"/>
      <c r="T53" s="31"/>
      <c r="U53" s="31"/>
      <c r="V53" s="31"/>
    </row>
    <row r="54" s="2" customFormat="1" ht="55" customHeight="1" spans="1:22">
      <c r="A54" s="21">
        <f t="shared" si="0"/>
        <v>49</v>
      </c>
      <c r="B54" s="34" t="s">
        <v>69</v>
      </c>
      <c r="C54" s="22" t="s">
        <v>22</v>
      </c>
      <c r="D54" s="24" t="s">
        <v>26</v>
      </c>
      <c r="E54" s="24" t="s">
        <v>57</v>
      </c>
      <c r="F54" s="23"/>
      <c r="G54" s="25"/>
      <c r="H54" s="25"/>
      <c r="I54" s="25"/>
      <c r="J54" s="26"/>
      <c r="K54" s="25"/>
      <c r="L54" s="27"/>
      <c r="M54" s="28"/>
      <c r="N54" s="29"/>
      <c r="O54" s="22"/>
      <c r="P54" s="25"/>
      <c r="Q54" s="32">
        <v>100</v>
      </c>
      <c r="R54" s="25" t="s">
        <v>58</v>
      </c>
      <c r="S54" s="30"/>
      <c r="T54" s="31"/>
      <c r="U54" s="31"/>
      <c r="V54" s="31"/>
    </row>
    <row r="55" s="2" customFormat="1" ht="55" customHeight="1" spans="1:22">
      <c r="A55" s="21">
        <f t="shared" si="0"/>
        <v>50</v>
      </c>
      <c r="B55" s="34" t="s">
        <v>70</v>
      </c>
      <c r="C55" s="22" t="s">
        <v>22</v>
      </c>
      <c r="D55" s="24" t="s">
        <v>26</v>
      </c>
      <c r="E55" s="24" t="s">
        <v>57</v>
      </c>
      <c r="F55" s="23"/>
      <c r="G55" s="25"/>
      <c r="H55" s="25"/>
      <c r="I55" s="25"/>
      <c r="J55" s="26"/>
      <c r="K55" s="25"/>
      <c r="L55" s="27"/>
      <c r="M55" s="28"/>
      <c r="N55" s="29"/>
      <c r="O55" s="22"/>
      <c r="P55" s="25"/>
      <c r="Q55" s="32">
        <v>100</v>
      </c>
      <c r="R55" s="25" t="s">
        <v>58</v>
      </c>
      <c r="S55" s="30"/>
      <c r="T55" s="31"/>
      <c r="U55" s="31"/>
      <c r="V55" s="31"/>
    </row>
    <row r="56" s="2" customFormat="1" ht="55" customHeight="1" spans="1:22">
      <c r="A56" s="21">
        <f t="shared" si="0"/>
        <v>51</v>
      </c>
      <c r="B56" s="22" t="s">
        <v>71</v>
      </c>
      <c r="C56" s="22" t="s">
        <v>22</v>
      </c>
      <c r="D56" s="24" t="s">
        <v>26</v>
      </c>
      <c r="E56" s="24" t="s">
        <v>57</v>
      </c>
      <c r="F56" s="23"/>
      <c r="G56" s="25"/>
      <c r="H56" s="25"/>
      <c r="I56" s="25"/>
      <c r="J56" s="26"/>
      <c r="K56" s="25"/>
      <c r="L56" s="27"/>
      <c r="M56" s="28"/>
      <c r="N56" s="29"/>
      <c r="O56" s="22"/>
      <c r="P56" s="25"/>
      <c r="Q56" s="32">
        <v>100</v>
      </c>
      <c r="R56" s="25" t="s">
        <v>58</v>
      </c>
      <c r="S56" s="30"/>
      <c r="T56" s="31"/>
      <c r="U56" s="31"/>
      <c r="V56" s="31"/>
    </row>
    <row r="57" s="2" customFormat="1" ht="55" customHeight="1" spans="1:22">
      <c r="A57" s="21">
        <f t="shared" si="0"/>
        <v>52</v>
      </c>
      <c r="B57" s="34" t="s">
        <v>72</v>
      </c>
      <c r="C57" s="22" t="s">
        <v>22</v>
      </c>
      <c r="D57" s="24" t="s">
        <v>26</v>
      </c>
      <c r="E57" s="24" t="s">
        <v>57</v>
      </c>
      <c r="F57" s="23"/>
      <c r="G57" s="25"/>
      <c r="H57" s="25"/>
      <c r="I57" s="25"/>
      <c r="J57" s="26"/>
      <c r="K57" s="25"/>
      <c r="L57" s="27"/>
      <c r="M57" s="28"/>
      <c r="N57" s="29"/>
      <c r="O57" s="22"/>
      <c r="P57" s="25"/>
      <c r="Q57" s="32">
        <v>100</v>
      </c>
      <c r="R57" s="25" t="s">
        <v>58</v>
      </c>
      <c r="S57" s="30"/>
      <c r="T57" s="31"/>
      <c r="U57" s="31"/>
      <c r="V57" s="31"/>
    </row>
    <row r="58" s="2" customFormat="1" ht="55" customHeight="1" spans="1:22">
      <c r="A58" s="21">
        <f t="shared" si="0"/>
        <v>53</v>
      </c>
      <c r="B58" s="34" t="s">
        <v>73</v>
      </c>
      <c r="C58" s="22" t="s">
        <v>22</v>
      </c>
      <c r="D58" s="24" t="s">
        <v>26</v>
      </c>
      <c r="E58" s="24" t="s">
        <v>57</v>
      </c>
      <c r="F58" s="23"/>
      <c r="G58" s="25"/>
      <c r="H58" s="25"/>
      <c r="I58" s="25"/>
      <c r="J58" s="26"/>
      <c r="K58" s="25"/>
      <c r="L58" s="27"/>
      <c r="M58" s="28"/>
      <c r="N58" s="29"/>
      <c r="O58" s="22"/>
      <c r="P58" s="25"/>
      <c r="Q58" s="32">
        <v>100</v>
      </c>
      <c r="R58" s="25" t="s">
        <v>58</v>
      </c>
      <c r="S58" s="30"/>
      <c r="T58" s="31"/>
      <c r="U58" s="31"/>
      <c r="V58" s="31"/>
    </row>
    <row r="59" s="2" customFormat="1" ht="55" customHeight="1" spans="1:22">
      <c r="A59" s="21">
        <f t="shared" si="0"/>
        <v>54</v>
      </c>
      <c r="B59" s="22" t="s">
        <v>74</v>
      </c>
      <c r="C59" s="22" t="s">
        <v>22</v>
      </c>
      <c r="D59" s="24" t="s">
        <v>26</v>
      </c>
      <c r="E59" s="24" t="s">
        <v>57</v>
      </c>
      <c r="F59" s="23"/>
      <c r="G59" s="25"/>
      <c r="H59" s="25"/>
      <c r="I59" s="25"/>
      <c r="J59" s="26"/>
      <c r="K59" s="25"/>
      <c r="L59" s="27"/>
      <c r="M59" s="28"/>
      <c r="N59" s="29"/>
      <c r="O59" s="22"/>
      <c r="P59" s="25"/>
      <c r="Q59" s="32">
        <v>100</v>
      </c>
      <c r="R59" s="25" t="s">
        <v>58</v>
      </c>
      <c r="S59" s="30"/>
      <c r="T59" s="31"/>
      <c r="U59" s="31"/>
      <c r="V59" s="31"/>
    </row>
    <row r="60" s="2" customFormat="1" ht="55" customHeight="1" spans="1:22">
      <c r="A60" s="21">
        <f t="shared" si="0"/>
        <v>55</v>
      </c>
      <c r="B60" s="34" t="s">
        <v>75</v>
      </c>
      <c r="C60" s="22" t="s">
        <v>22</v>
      </c>
      <c r="D60" s="24" t="s">
        <v>26</v>
      </c>
      <c r="E60" s="24" t="s">
        <v>57</v>
      </c>
      <c r="F60" s="23"/>
      <c r="G60" s="25"/>
      <c r="H60" s="25"/>
      <c r="I60" s="25"/>
      <c r="J60" s="26"/>
      <c r="K60" s="25"/>
      <c r="L60" s="27"/>
      <c r="M60" s="28"/>
      <c r="N60" s="29"/>
      <c r="O60" s="22"/>
      <c r="P60" s="25"/>
      <c r="Q60" s="32">
        <v>70</v>
      </c>
      <c r="R60" s="25" t="s">
        <v>58</v>
      </c>
      <c r="S60" s="30"/>
      <c r="T60" s="31"/>
      <c r="U60" s="31"/>
      <c r="V60" s="31"/>
    </row>
    <row r="61" s="2" customFormat="1" ht="55" customHeight="1" spans="1:22">
      <c r="A61" s="21">
        <f t="shared" si="0"/>
        <v>56</v>
      </c>
      <c r="B61" s="34" t="s">
        <v>76</v>
      </c>
      <c r="C61" s="22" t="s">
        <v>22</v>
      </c>
      <c r="D61" s="24" t="s">
        <v>26</v>
      </c>
      <c r="E61" s="24" t="s">
        <v>57</v>
      </c>
      <c r="F61" s="23"/>
      <c r="G61" s="25"/>
      <c r="H61" s="25"/>
      <c r="I61" s="25"/>
      <c r="J61" s="26"/>
      <c r="K61" s="25"/>
      <c r="L61" s="27"/>
      <c r="M61" s="28"/>
      <c r="N61" s="29"/>
      <c r="O61" s="22"/>
      <c r="P61" s="25"/>
      <c r="Q61" s="32">
        <v>70</v>
      </c>
      <c r="R61" s="25" t="s">
        <v>58</v>
      </c>
      <c r="S61" s="30"/>
      <c r="T61" s="31"/>
      <c r="U61" s="31"/>
      <c r="V61" s="31"/>
    </row>
    <row r="62" s="2" customFormat="1" ht="55" customHeight="1" spans="1:22">
      <c r="A62" s="21">
        <f t="shared" si="0"/>
        <v>57</v>
      </c>
      <c r="B62" s="34" t="s">
        <v>77</v>
      </c>
      <c r="C62" s="22" t="s">
        <v>22</v>
      </c>
      <c r="D62" s="24" t="s">
        <v>26</v>
      </c>
      <c r="E62" s="24" t="s">
        <v>57</v>
      </c>
      <c r="F62" s="23"/>
      <c r="G62" s="25"/>
      <c r="H62" s="25"/>
      <c r="I62" s="25"/>
      <c r="J62" s="26"/>
      <c r="K62" s="25"/>
      <c r="L62" s="27"/>
      <c r="M62" s="28"/>
      <c r="N62" s="29"/>
      <c r="O62" s="22"/>
      <c r="P62" s="25"/>
      <c r="Q62" s="32">
        <v>70</v>
      </c>
      <c r="R62" s="25" t="s">
        <v>58</v>
      </c>
      <c r="S62" s="30"/>
      <c r="T62" s="31"/>
      <c r="U62" s="31"/>
      <c r="V62" s="31"/>
    </row>
    <row r="63" s="2" customFormat="1" ht="55" customHeight="1" spans="1:22">
      <c r="A63" s="21">
        <f t="shared" si="0"/>
        <v>58</v>
      </c>
      <c r="B63" s="34" t="s">
        <v>78</v>
      </c>
      <c r="C63" s="22" t="s">
        <v>22</v>
      </c>
      <c r="D63" s="24" t="s">
        <v>26</v>
      </c>
      <c r="E63" s="24" t="s">
        <v>57</v>
      </c>
      <c r="F63" s="23"/>
      <c r="G63" s="25"/>
      <c r="H63" s="25"/>
      <c r="I63" s="25"/>
      <c r="J63" s="26"/>
      <c r="K63" s="25"/>
      <c r="L63" s="27"/>
      <c r="M63" s="28"/>
      <c r="N63" s="29"/>
      <c r="O63" s="22"/>
      <c r="P63" s="25"/>
      <c r="Q63" s="32">
        <v>70</v>
      </c>
      <c r="R63" s="25" t="s">
        <v>58</v>
      </c>
      <c r="S63" s="30"/>
      <c r="T63" s="31"/>
      <c r="U63" s="31"/>
      <c r="V63" s="31"/>
    </row>
    <row r="64" s="2" customFormat="1" ht="55" customHeight="1" spans="1:22">
      <c r="A64" s="21">
        <f t="shared" si="0"/>
        <v>59</v>
      </c>
      <c r="B64" s="34" t="s">
        <v>79</v>
      </c>
      <c r="C64" s="22" t="s">
        <v>22</v>
      </c>
      <c r="D64" s="24" t="s">
        <v>26</v>
      </c>
      <c r="E64" s="24" t="s">
        <v>57</v>
      </c>
      <c r="F64" s="23"/>
      <c r="G64" s="25"/>
      <c r="H64" s="25"/>
      <c r="I64" s="25"/>
      <c r="J64" s="26"/>
      <c r="K64" s="25"/>
      <c r="L64" s="27"/>
      <c r="M64" s="28"/>
      <c r="N64" s="29"/>
      <c r="O64" s="22"/>
      <c r="P64" s="25"/>
      <c r="Q64" s="32">
        <v>70</v>
      </c>
      <c r="R64" s="25" t="s">
        <v>58</v>
      </c>
      <c r="S64" s="30"/>
      <c r="T64" s="31"/>
      <c r="U64" s="31"/>
      <c r="V64" s="31"/>
    </row>
    <row r="65" s="2" customFormat="1" ht="55" customHeight="1" spans="1:22">
      <c r="A65" s="21">
        <f t="shared" si="0"/>
        <v>60</v>
      </c>
      <c r="B65" s="22" t="s">
        <v>80</v>
      </c>
      <c r="C65" s="22" t="s">
        <v>22</v>
      </c>
      <c r="D65" s="24" t="s">
        <v>26</v>
      </c>
      <c r="E65" s="24" t="s">
        <v>57</v>
      </c>
      <c r="F65" s="23"/>
      <c r="G65" s="25"/>
      <c r="H65" s="25"/>
      <c r="I65" s="25"/>
      <c r="J65" s="26"/>
      <c r="K65" s="25"/>
      <c r="L65" s="27"/>
      <c r="M65" s="28"/>
      <c r="N65" s="29"/>
      <c r="O65" s="22"/>
      <c r="P65" s="25"/>
      <c r="Q65" s="32">
        <v>70</v>
      </c>
      <c r="R65" s="25" t="s">
        <v>58</v>
      </c>
      <c r="S65" s="30"/>
      <c r="T65" s="31"/>
      <c r="U65" s="31"/>
      <c r="V65" s="31"/>
    </row>
    <row r="66" s="2" customFormat="1" ht="55" customHeight="1" spans="1:22">
      <c r="A66" s="21">
        <f t="shared" si="0"/>
        <v>61</v>
      </c>
      <c r="B66" s="34" t="s">
        <v>81</v>
      </c>
      <c r="C66" s="22" t="s">
        <v>22</v>
      </c>
      <c r="D66" s="24" t="s">
        <v>26</v>
      </c>
      <c r="E66" s="24" t="s">
        <v>57</v>
      </c>
      <c r="F66" s="23"/>
      <c r="G66" s="25"/>
      <c r="H66" s="25"/>
      <c r="I66" s="25"/>
      <c r="J66" s="26"/>
      <c r="K66" s="25"/>
      <c r="L66" s="27"/>
      <c r="M66" s="28"/>
      <c r="N66" s="29"/>
      <c r="O66" s="22"/>
      <c r="P66" s="25"/>
      <c r="Q66" s="32">
        <v>70</v>
      </c>
      <c r="R66" s="25" t="s">
        <v>58</v>
      </c>
      <c r="S66" s="30"/>
      <c r="T66" s="31"/>
      <c r="U66" s="31"/>
      <c r="V66" s="31"/>
    </row>
    <row r="67" s="2" customFormat="1" ht="55" customHeight="1" spans="1:22">
      <c r="A67" s="21">
        <f t="shared" si="0"/>
        <v>62</v>
      </c>
      <c r="B67" s="34" t="s">
        <v>82</v>
      </c>
      <c r="C67" s="22" t="s">
        <v>22</v>
      </c>
      <c r="D67" s="24" t="s">
        <v>26</v>
      </c>
      <c r="E67" s="24" t="s">
        <v>57</v>
      </c>
      <c r="F67" s="23"/>
      <c r="G67" s="25"/>
      <c r="H67" s="25"/>
      <c r="I67" s="25"/>
      <c r="J67" s="26"/>
      <c r="K67" s="25"/>
      <c r="L67" s="27"/>
      <c r="M67" s="28"/>
      <c r="N67" s="29"/>
      <c r="O67" s="22"/>
      <c r="P67" s="25"/>
      <c r="Q67" s="32">
        <v>70</v>
      </c>
      <c r="R67" s="25" t="s">
        <v>58</v>
      </c>
      <c r="S67" s="30"/>
      <c r="T67" s="31"/>
      <c r="U67" s="31"/>
      <c r="V67" s="31"/>
    </row>
    <row r="68" s="2" customFormat="1" ht="55" customHeight="1" spans="1:22">
      <c r="A68" s="21">
        <f t="shared" si="0"/>
        <v>63</v>
      </c>
      <c r="B68" s="22" t="s">
        <v>83</v>
      </c>
      <c r="C68" s="22" t="s">
        <v>22</v>
      </c>
      <c r="D68" s="24" t="s">
        <v>26</v>
      </c>
      <c r="E68" s="24" t="s">
        <v>57</v>
      </c>
      <c r="F68" s="23"/>
      <c r="G68" s="25"/>
      <c r="H68" s="25"/>
      <c r="I68" s="25"/>
      <c r="J68" s="26"/>
      <c r="K68" s="25"/>
      <c r="L68" s="27"/>
      <c r="M68" s="28"/>
      <c r="N68" s="29"/>
      <c r="O68" s="22"/>
      <c r="P68" s="25"/>
      <c r="Q68" s="32">
        <v>70</v>
      </c>
      <c r="R68" s="25" t="s">
        <v>58</v>
      </c>
      <c r="S68" s="30"/>
      <c r="T68" s="31"/>
      <c r="U68" s="31"/>
      <c r="V68" s="31"/>
    </row>
    <row r="69" s="2" customFormat="1" ht="55" customHeight="1" spans="1:22">
      <c r="A69" s="21">
        <f t="shared" si="0"/>
        <v>64</v>
      </c>
      <c r="B69" s="22" t="s">
        <v>84</v>
      </c>
      <c r="C69" s="22" t="s">
        <v>22</v>
      </c>
      <c r="D69" s="23" t="s">
        <v>85</v>
      </c>
      <c r="E69" s="24" t="s">
        <v>57</v>
      </c>
      <c r="F69" s="23"/>
      <c r="G69" s="25"/>
      <c r="H69" s="25"/>
      <c r="I69" s="25"/>
      <c r="J69" s="26"/>
      <c r="K69" s="25"/>
      <c r="L69" s="27"/>
      <c r="M69" s="28">
        <v>700</v>
      </c>
      <c r="N69" s="29"/>
      <c r="O69" s="22"/>
      <c r="P69" s="25"/>
      <c r="Q69" s="32">
        <f t="shared" ref="Q69:Q78" si="2">SUM(G69:P69)</f>
        <v>700</v>
      </c>
      <c r="R69" s="25" t="s">
        <v>58</v>
      </c>
      <c r="S69" s="30" t="s">
        <v>26</v>
      </c>
      <c r="T69" s="31"/>
      <c r="U69" s="31"/>
      <c r="V69" s="31"/>
    </row>
    <row r="70" s="2" customFormat="1" ht="55" customHeight="1" spans="1:22">
      <c r="A70" s="21">
        <f t="shared" ref="A70:A78" si="3">ROW()-5</f>
        <v>65</v>
      </c>
      <c r="B70" s="22" t="s">
        <v>33</v>
      </c>
      <c r="C70" s="22" t="s">
        <v>22</v>
      </c>
      <c r="D70" s="23" t="s">
        <v>86</v>
      </c>
      <c r="E70" s="24" t="s">
        <v>57</v>
      </c>
      <c r="F70" s="23"/>
      <c r="G70" s="25"/>
      <c r="H70" s="25"/>
      <c r="I70" s="25"/>
      <c r="J70" s="26"/>
      <c r="K70" s="25"/>
      <c r="L70" s="27"/>
      <c r="M70" s="28">
        <v>350</v>
      </c>
      <c r="N70" s="29"/>
      <c r="O70" s="22"/>
      <c r="P70" s="25"/>
      <c r="Q70" s="32">
        <f t="shared" si="2"/>
        <v>350</v>
      </c>
      <c r="R70" s="25" t="s">
        <v>58</v>
      </c>
      <c r="S70" s="30" t="s">
        <v>26</v>
      </c>
      <c r="T70" s="31"/>
      <c r="U70" s="31"/>
      <c r="V70" s="31"/>
    </row>
    <row r="71" s="2" customFormat="1" ht="55" customHeight="1" spans="1:22">
      <c r="A71" s="21">
        <f t="shared" si="3"/>
        <v>66</v>
      </c>
      <c r="B71" s="22" t="s">
        <v>31</v>
      </c>
      <c r="C71" s="22" t="s">
        <v>22</v>
      </c>
      <c r="D71" s="23" t="s">
        <v>87</v>
      </c>
      <c r="E71" s="24" t="s">
        <v>57</v>
      </c>
      <c r="F71" s="23"/>
      <c r="G71" s="25"/>
      <c r="H71" s="25"/>
      <c r="I71" s="25"/>
      <c r="J71" s="26"/>
      <c r="K71" s="25"/>
      <c r="L71" s="27"/>
      <c r="M71" s="28">
        <v>580</v>
      </c>
      <c r="N71" s="29"/>
      <c r="O71" s="22"/>
      <c r="P71" s="25"/>
      <c r="Q71" s="32">
        <f t="shared" si="2"/>
        <v>580</v>
      </c>
      <c r="R71" s="25" t="s">
        <v>58</v>
      </c>
      <c r="S71" s="35" t="s">
        <v>26</v>
      </c>
      <c r="T71" s="31"/>
      <c r="U71" s="31"/>
      <c r="V71" s="31"/>
    </row>
    <row r="72" s="2" customFormat="1" ht="55" customHeight="1" spans="1:22">
      <c r="A72" s="21">
        <f t="shared" si="3"/>
        <v>67</v>
      </c>
      <c r="B72" s="22" t="s">
        <v>88</v>
      </c>
      <c r="C72" s="22" t="s">
        <v>22</v>
      </c>
      <c r="D72" s="24" t="s">
        <v>26</v>
      </c>
      <c r="E72" s="24" t="s">
        <v>57</v>
      </c>
      <c r="F72" s="23"/>
      <c r="G72" s="25"/>
      <c r="H72" s="25"/>
      <c r="I72" s="25"/>
      <c r="J72" s="26"/>
      <c r="K72" s="25"/>
      <c r="L72" s="27"/>
      <c r="M72" s="28">
        <v>40</v>
      </c>
      <c r="N72" s="29"/>
      <c r="O72" s="22"/>
      <c r="P72" s="25"/>
      <c r="Q72" s="32">
        <f t="shared" si="2"/>
        <v>40</v>
      </c>
      <c r="R72" s="25" t="s">
        <v>58</v>
      </c>
      <c r="S72" s="30" t="s">
        <v>26</v>
      </c>
      <c r="T72" s="31"/>
      <c r="U72" s="31"/>
      <c r="V72" s="31"/>
    </row>
    <row r="73" s="2" customFormat="1" ht="55" customHeight="1" spans="1:22">
      <c r="A73" s="21">
        <f t="shared" si="3"/>
        <v>68</v>
      </c>
      <c r="B73" s="22" t="s">
        <v>89</v>
      </c>
      <c r="C73" s="22" t="s">
        <v>35</v>
      </c>
      <c r="D73" s="23" t="s">
        <v>90</v>
      </c>
      <c r="E73" s="24" t="s">
        <v>57</v>
      </c>
      <c r="F73" s="23"/>
      <c r="G73" s="25"/>
      <c r="H73" s="25"/>
      <c r="I73" s="25"/>
      <c r="J73" s="26"/>
      <c r="K73" s="25"/>
      <c r="L73" s="27"/>
      <c r="M73" s="28">
        <v>230</v>
      </c>
      <c r="N73" s="29"/>
      <c r="O73" s="22"/>
      <c r="P73" s="25"/>
      <c r="Q73" s="32">
        <f t="shared" si="2"/>
        <v>230</v>
      </c>
      <c r="R73" s="25" t="s">
        <v>58</v>
      </c>
      <c r="S73" s="30" t="s">
        <v>26</v>
      </c>
      <c r="T73" s="31"/>
      <c r="U73" s="31"/>
      <c r="V73" s="31"/>
    </row>
    <row r="74" s="2" customFormat="1" ht="50" customHeight="1" spans="1:22">
      <c r="A74" s="21">
        <f t="shared" si="3"/>
        <v>69</v>
      </c>
      <c r="B74" s="22" t="s">
        <v>42</v>
      </c>
      <c r="C74" s="22" t="s">
        <v>22</v>
      </c>
      <c r="D74" s="23" t="s">
        <v>91</v>
      </c>
      <c r="E74" s="24" t="s">
        <v>57</v>
      </c>
      <c r="F74" s="23"/>
      <c r="G74" s="25"/>
      <c r="H74" s="25"/>
      <c r="I74" s="25"/>
      <c r="J74" s="26"/>
      <c r="K74" s="25"/>
      <c r="L74" s="27"/>
      <c r="M74" s="28">
        <v>576</v>
      </c>
      <c r="N74" s="29"/>
      <c r="O74" s="22"/>
      <c r="P74" s="25"/>
      <c r="Q74" s="32">
        <f t="shared" si="2"/>
        <v>576</v>
      </c>
      <c r="R74" s="25" t="s">
        <v>92</v>
      </c>
      <c r="S74" s="30" t="s">
        <v>26</v>
      </c>
      <c r="T74" s="31"/>
      <c r="U74" s="31"/>
      <c r="V74" s="31"/>
    </row>
    <row r="75" s="2" customFormat="1" ht="50" customHeight="1" spans="1:22">
      <c r="A75" s="21">
        <f t="shared" si="3"/>
        <v>70</v>
      </c>
      <c r="B75" s="22" t="s">
        <v>93</v>
      </c>
      <c r="C75" s="22" t="s">
        <v>22</v>
      </c>
      <c r="D75" s="23" t="s">
        <v>94</v>
      </c>
      <c r="E75" s="24" t="s">
        <v>57</v>
      </c>
      <c r="F75" s="23"/>
      <c r="G75" s="25"/>
      <c r="H75" s="25"/>
      <c r="I75" s="25"/>
      <c r="J75" s="26"/>
      <c r="K75" s="25"/>
      <c r="L75" s="27"/>
      <c r="M75" s="28">
        <v>288</v>
      </c>
      <c r="N75" s="29"/>
      <c r="O75" s="22"/>
      <c r="P75" s="25"/>
      <c r="Q75" s="32">
        <f t="shared" si="2"/>
        <v>288</v>
      </c>
      <c r="R75" s="25" t="s">
        <v>92</v>
      </c>
      <c r="S75" s="30" t="s">
        <v>26</v>
      </c>
      <c r="T75" s="31"/>
      <c r="U75" s="31"/>
      <c r="V75" s="31"/>
    </row>
    <row r="76" s="2" customFormat="1" ht="50" customHeight="1" spans="1:22">
      <c r="A76" s="21">
        <f t="shared" si="3"/>
        <v>71</v>
      </c>
      <c r="B76" s="22" t="s">
        <v>95</v>
      </c>
      <c r="C76" s="22" t="s">
        <v>22</v>
      </c>
      <c r="D76" s="23" t="s">
        <v>96</v>
      </c>
      <c r="E76" s="24" t="s">
        <v>57</v>
      </c>
      <c r="F76" s="23"/>
      <c r="G76" s="25"/>
      <c r="H76" s="25"/>
      <c r="I76" s="25"/>
      <c r="J76" s="26"/>
      <c r="K76" s="25"/>
      <c r="L76" s="27"/>
      <c r="M76" s="28">
        <v>576</v>
      </c>
      <c r="N76" s="29"/>
      <c r="O76" s="22"/>
      <c r="P76" s="25"/>
      <c r="Q76" s="32">
        <f t="shared" si="2"/>
        <v>576</v>
      </c>
      <c r="R76" s="25" t="s">
        <v>92</v>
      </c>
      <c r="S76" s="30" t="s">
        <v>26</v>
      </c>
      <c r="T76" s="31"/>
      <c r="U76" s="31"/>
      <c r="V76" s="31"/>
    </row>
    <row r="77" s="2" customFormat="1" ht="50" customHeight="1" spans="1:22">
      <c r="A77" s="21">
        <f t="shared" si="3"/>
        <v>72</v>
      </c>
      <c r="B77" s="22" t="s">
        <v>97</v>
      </c>
      <c r="C77" s="22" t="s">
        <v>22</v>
      </c>
      <c r="D77" s="23" t="s">
        <v>98</v>
      </c>
      <c r="E77" s="24" t="s">
        <v>57</v>
      </c>
      <c r="F77" s="23"/>
      <c r="G77" s="25"/>
      <c r="H77" s="25"/>
      <c r="I77" s="25"/>
      <c r="J77" s="26"/>
      <c r="K77" s="25"/>
      <c r="L77" s="27"/>
      <c r="M77" s="28">
        <v>720</v>
      </c>
      <c r="N77" s="29"/>
      <c r="O77" s="22"/>
      <c r="P77" s="25"/>
      <c r="Q77" s="32">
        <f t="shared" si="2"/>
        <v>720</v>
      </c>
      <c r="R77" s="25" t="s">
        <v>92</v>
      </c>
      <c r="S77" s="30" t="s">
        <v>26</v>
      </c>
      <c r="T77" s="31"/>
      <c r="U77" s="31"/>
      <c r="V77" s="31"/>
    </row>
    <row r="78" s="2" customFormat="1" ht="50" customHeight="1" spans="1:22">
      <c r="A78" s="21">
        <f t="shared" si="3"/>
        <v>73</v>
      </c>
      <c r="B78" s="22" t="s">
        <v>99</v>
      </c>
      <c r="C78" s="22" t="s">
        <v>22</v>
      </c>
      <c r="D78" s="24" t="s">
        <v>100</v>
      </c>
      <c r="E78" s="24" t="s">
        <v>57</v>
      </c>
      <c r="F78" s="23"/>
      <c r="G78" s="25"/>
      <c r="H78" s="25"/>
      <c r="I78" s="25"/>
      <c r="J78" s="26"/>
      <c r="K78" s="25"/>
      <c r="L78" s="27"/>
      <c r="M78" s="28">
        <v>300</v>
      </c>
      <c r="N78" s="29"/>
      <c r="O78" s="22"/>
      <c r="P78" s="25"/>
      <c r="Q78" s="32">
        <f t="shared" si="2"/>
        <v>300</v>
      </c>
      <c r="R78" s="25" t="s">
        <v>92</v>
      </c>
      <c r="S78" s="30" t="s">
        <v>26</v>
      </c>
      <c r="T78" s="31"/>
      <c r="U78" s="31"/>
      <c r="V78" s="31"/>
    </row>
    <row r="79" s="2" customFormat="1" ht="50" customHeight="1" spans="1:22">
      <c r="A79" s="21">
        <f>A78+1</f>
        <v>74</v>
      </c>
      <c r="B79" s="22" t="s">
        <v>101</v>
      </c>
      <c r="C79" s="22" t="s">
        <v>35</v>
      </c>
      <c r="D79" s="23" t="s">
        <v>102</v>
      </c>
      <c r="E79" s="24" t="s">
        <v>57</v>
      </c>
      <c r="F79" s="23"/>
      <c r="G79" s="25"/>
      <c r="H79" s="25"/>
      <c r="I79" s="25"/>
      <c r="J79" s="26"/>
      <c r="K79" s="25"/>
      <c r="L79" s="27"/>
      <c r="M79" s="28">
        <v>216</v>
      </c>
      <c r="N79" s="29"/>
      <c r="O79" s="22"/>
      <c r="P79" s="25"/>
      <c r="Q79" s="32">
        <v>216</v>
      </c>
      <c r="R79" s="25" t="s">
        <v>92</v>
      </c>
      <c r="S79" s="30" t="s">
        <v>26</v>
      </c>
      <c r="T79" s="31"/>
      <c r="U79" s="31"/>
      <c r="V79" s="31"/>
    </row>
    <row r="80" s="2" customFormat="1" ht="50" customHeight="1" spans="1:22">
      <c r="A80" s="21">
        <f t="shared" ref="A80:A105" si="4">ROW()-5</f>
        <v>75</v>
      </c>
      <c r="B80" s="22" t="s">
        <v>103</v>
      </c>
      <c r="C80" s="22" t="s">
        <v>22</v>
      </c>
      <c r="D80" s="23" t="s">
        <v>104</v>
      </c>
      <c r="E80" s="24" t="s">
        <v>57</v>
      </c>
      <c r="F80" s="23"/>
      <c r="G80" s="25"/>
      <c r="H80" s="25"/>
      <c r="I80" s="25"/>
      <c r="J80" s="26"/>
      <c r="K80" s="25"/>
      <c r="L80" s="27"/>
      <c r="M80" s="28">
        <v>60</v>
      </c>
      <c r="N80" s="29"/>
      <c r="O80" s="22"/>
      <c r="P80" s="25"/>
      <c r="Q80" s="32">
        <f t="shared" ref="Q80:Q90" si="5">SUM(G80:P80)</f>
        <v>60</v>
      </c>
      <c r="R80" s="25" t="s">
        <v>92</v>
      </c>
      <c r="S80" s="30" t="s">
        <v>26</v>
      </c>
      <c r="T80" s="31"/>
      <c r="U80" s="31"/>
      <c r="V80" s="31"/>
    </row>
    <row r="81" s="2" customFormat="1" ht="50" customHeight="1" spans="1:22">
      <c r="A81" s="21">
        <f t="shared" si="4"/>
        <v>76</v>
      </c>
      <c r="B81" s="22" t="s">
        <v>105</v>
      </c>
      <c r="C81" s="22" t="s">
        <v>22</v>
      </c>
      <c r="D81" s="23" t="s">
        <v>106</v>
      </c>
      <c r="E81" s="24" t="s">
        <v>57</v>
      </c>
      <c r="F81" s="23"/>
      <c r="G81" s="25"/>
      <c r="H81" s="25"/>
      <c r="I81" s="25"/>
      <c r="J81" s="26"/>
      <c r="K81" s="25"/>
      <c r="L81" s="27"/>
      <c r="M81" s="28">
        <v>60</v>
      </c>
      <c r="N81" s="29"/>
      <c r="O81" s="22"/>
      <c r="P81" s="25"/>
      <c r="Q81" s="32">
        <f t="shared" si="5"/>
        <v>60</v>
      </c>
      <c r="R81" s="25" t="s">
        <v>92</v>
      </c>
      <c r="S81" s="30" t="s">
        <v>26</v>
      </c>
      <c r="T81" s="31"/>
      <c r="U81" s="31"/>
      <c r="V81" s="31"/>
    </row>
    <row r="82" s="2" customFormat="1" ht="50" customHeight="1" spans="1:22">
      <c r="A82" s="21">
        <f t="shared" si="4"/>
        <v>77</v>
      </c>
      <c r="B82" s="22" t="s">
        <v>107</v>
      </c>
      <c r="C82" s="22" t="s">
        <v>22</v>
      </c>
      <c r="D82" s="23" t="s">
        <v>108</v>
      </c>
      <c r="E82" s="24" t="s">
        <v>57</v>
      </c>
      <c r="F82" s="23"/>
      <c r="G82" s="25"/>
      <c r="H82" s="25"/>
      <c r="I82" s="25"/>
      <c r="J82" s="26"/>
      <c r="K82" s="25"/>
      <c r="L82" s="27"/>
      <c r="M82" s="28">
        <v>60</v>
      </c>
      <c r="N82" s="29"/>
      <c r="O82" s="22"/>
      <c r="P82" s="25"/>
      <c r="Q82" s="32">
        <f t="shared" si="5"/>
        <v>60</v>
      </c>
      <c r="R82" s="25" t="s">
        <v>92</v>
      </c>
      <c r="S82" s="30" t="s">
        <v>26</v>
      </c>
      <c r="T82" s="31"/>
      <c r="U82" s="31"/>
      <c r="V82" s="31"/>
    </row>
    <row r="83" s="2" customFormat="1" ht="50" customHeight="1" spans="1:22">
      <c r="A83" s="21">
        <f t="shared" si="4"/>
        <v>78</v>
      </c>
      <c r="B83" s="22" t="s">
        <v>63</v>
      </c>
      <c r="C83" s="22" t="s">
        <v>44</v>
      </c>
      <c r="D83" s="23" t="s">
        <v>109</v>
      </c>
      <c r="E83" s="24" t="s">
        <v>57</v>
      </c>
      <c r="F83" s="23"/>
      <c r="G83" s="25"/>
      <c r="H83" s="25"/>
      <c r="I83" s="25"/>
      <c r="J83" s="26"/>
      <c r="K83" s="25"/>
      <c r="L83" s="27"/>
      <c r="M83" s="28">
        <v>216</v>
      </c>
      <c r="N83" s="29"/>
      <c r="O83" s="22"/>
      <c r="P83" s="25"/>
      <c r="Q83" s="32">
        <f t="shared" si="5"/>
        <v>216</v>
      </c>
      <c r="R83" s="25" t="s">
        <v>92</v>
      </c>
      <c r="S83" s="30" t="s">
        <v>26</v>
      </c>
      <c r="T83" s="31"/>
      <c r="U83" s="31"/>
      <c r="V83" s="31"/>
    </row>
    <row r="84" s="2" customFormat="1" ht="50" customHeight="1" spans="1:22">
      <c r="A84" s="21">
        <f t="shared" si="4"/>
        <v>79</v>
      </c>
      <c r="B84" s="22" t="s">
        <v>33</v>
      </c>
      <c r="C84" s="22" t="s">
        <v>44</v>
      </c>
      <c r="D84" s="23" t="s">
        <v>110</v>
      </c>
      <c r="E84" s="24" t="s">
        <v>57</v>
      </c>
      <c r="F84" s="23"/>
      <c r="G84" s="25"/>
      <c r="H84" s="25"/>
      <c r="I84" s="25"/>
      <c r="J84" s="26"/>
      <c r="K84" s="25"/>
      <c r="L84" s="27"/>
      <c r="M84" s="28">
        <v>36</v>
      </c>
      <c r="N84" s="29"/>
      <c r="O84" s="22"/>
      <c r="P84" s="25"/>
      <c r="Q84" s="32">
        <f t="shared" si="5"/>
        <v>36</v>
      </c>
      <c r="R84" s="25" t="s">
        <v>92</v>
      </c>
      <c r="S84" s="30" t="s">
        <v>26</v>
      </c>
      <c r="T84" s="31"/>
      <c r="U84" s="31"/>
      <c r="V84" s="31"/>
    </row>
    <row r="85" s="2" customFormat="1" ht="50" customHeight="1" spans="1:22">
      <c r="A85" s="21">
        <f t="shared" si="4"/>
        <v>80</v>
      </c>
      <c r="B85" s="22" t="s">
        <v>31</v>
      </c>
      <c r="C85" s="22" t="s">
        <v>44</v>
      </c>
      <c r="D85" s="23" t="s">
        <v>111</v>
      </c>
      <c r="E85" s="24" t="s">
        <v>57</v>
      </c>
      <c r="F85" s="23"/>
      <c r="G85" s="25"/>
      <c r="H85" s="25"/>
      <c r="I85" s="25"/>
      <c r="J85" s="26"/>
      <c r="K85" s="25"/>
      <c r="L85" s="27"/>
      <c r="M85" s="28">
        <v>72</v>
      </c>
      <c r="N85" s="29"/>
      <c r="O85" s="22"/>
      <c r="P85" s="25"/>
      <c r="Q85" s="32">
        <f t="shared" si="5"/>
        <v>72</v>
      </c>
      <c r="R85" s="25" t="s">
        <v>92</v>
      </c>
      <c r="S85" s="30" t="s">
        <v>26</v>
      </c>
      <c r="T85" s="31"/>
      <c r="U85" s="31"/>
      <c r="V85" s="31"/>
    </row>
    <row r="86" s="2" customFormat="1" ht="50" customHeight="1" spans="1:22">
      <c r="A86" s="21">
        <f t="shared" si="4"/>
        <v>81</v>
      </c>
      <c r="B86" s="28" t="s">
        <v>29</v>
      </c>
      <c r="C86" s="22" t="s">
        <v>44</v>
      </c>
      <c r="D86" s="23" t="s">
        <v>112</v>
      </c>
      <c r="E86" s="24" t="s">
        <v>57</v>
      </c>
      <c r="F86" s="23"/>
      <c r="G86" s="25"/>
      <c r="H86" s="25"/>
      <c r="I86" s="25"/>
      <c r="J86" s="26"/>
      <c r="K86" s="25"/>
      <c r="L86" s="27"/>
      <c r="M86" s="28">
        <v>288</v>
      </c>
      <c r="N86" s="29"/>
      <c r="O86" s="28"/>
      <c r="P86" s="25"/>
      <c r="Q86" s="32">
        <f t="shared" si="5"/>
        <v>288</v>
      </c>
      <c r="R86" s="25" t="s">
        <v>92</v>
      </c>
      <c r="S86" s="35" t="s">
        <v>26</v>
      </c>
      <c r="T86" s="31"/>
      <c r="U86" s="31"/>
      <c r="V86" s="31"/>
    </row>
    <row r="87" s="2" customFormat="1" ht="50" customHeight="1" spans="1:22">
      <c r="A87" s="21">
        <f t="shared" si="4"/>
        <v>82</v>
      </c>
      <c r="B87" s="22" t="s">
        <v>29</v>
      </c>
      <c r="C87" s="22" t="s">
        <v>22</v>
      </c>
      <c r="D87" s="23" t="s">
        <v>113</v>
      </c>
      <c r="E87" s="24" t="s">
        <v>57</v>
      </c>
      <c r="F87" s="23"/>
      <c r="G87" s="25"/>
      <c r="H87" s="25"/>
      <c r="I87" s="25"/>
      <c r="J87" s="26"/>
      <c r="K87" s="25"/>
      <c r="L87" s="27"/>
      <c r="M87" s="28">
        <v>172</v>
      </c>
      <c r="N87" s="29"/>
      <c r="O87" s="22"/>
      <c r="P87" s="25"/>
      <c r="Q87" s="32">
        <f t="shared" si="5"/>
        <v>172</v>
      </c>
      <c r="R87" s="25" t="s">
        <v>92</v>
      </c>
      <c r="S87" s="30" t="s">
        <v>26</v>
      </c>
      <c r="T87" s="31"/>
      <c r="U87" s="31"/>
      <c r="V87" s="31"/>
    </row>
    <row r="88" s="2" customFormat="1" ht="50" customHeight="1" spans="1:22">
      <c r="A88" s="21">
        <f t="shared" si="4"/>
        <v>83</v>
      </c>
      <c r="B88" s="22" t="s">
        <v>114</v>
      </c>
      <c r="C88" s="22" t="s">
        <v>115</v>
      </c>
      <c r="D88" s="23" t="s">
        <v>116</v>
      </c>
      <c r="E88" s="24" t="s">
        <v>57</v>
      </c>
      <c r="F88" s="23"/>
      <c r="G88" s="36"/>
      <c r="H88" s="25"/>
      <c r="I88" s="36"/>
      <c r="J88" s="26"/>
      <c r="K88" s="25"/>
      <c r="L88" s="27"/>
      <c r="M88" s="28">
        <v>20</v>
      </c>
      <c r="N88" s="29"/>
      <c r="O88" s="28"/>
      <c r="P88" s="25"/>
      <c r="Q88" s="32">
        <f t="shared" si="5"/>
        <v>20</v>
      </c>
      <c r="R88" s="25" t="s">
        <v>117</v>
      </c>
      <c r="S88" s="30" t="s">
        <v>26</v>
      </c>
      <c r="T88" s="31"/>
      <c r="U88" s="31"/>
      <c r="V88" s="31"/>
    </row>
    <row r="89" s="2" customFormat="1" ht="50" customHeight="1" spans="1:22">
      <c r="A89" s="21">
        <f t="shared" si="4"/>
        <v>84</v>
      </c>
      <c r="B89" s="22" t="s">
        <v>118</v>
      </c>
      <c r="C89" s="22" t="s">
        <v>35</v>
      </c>
      <c r="D89" s="24" t="s">
        <v>119</v>
      </c>
      <c r="E89" s="24" t="s">
        <v>57</v>
      </c>
      <c r="F89" s="23"/>
      <c r="G89" s="25"/>
      <c r="H89" s="25"/>
      <c r="I89" s="25"/>
      <c r="J89" s="26"/>
      <c r="K89" s="25"/>
      <c r="L89" s="27"/>
      <c r="M89" s="28">
        <v>30</v>
      </c>
      <c r="N89" s="29"/>
      <c r="O89" s="28"/>
      <c r="P89" s="25"/>
      <c r="Q89" s="32">
        <f t="shared" si="5"/>
        <v>30</v>
      </c>
      <c r="R89" s="25" t="s">
        <v>117</v>
      </c>
      <c r="S89" s="30" t="s">
        <v>26</v>
      </c>
      <c r="T89" s="31"/>
      <c r="U89" s="31"/>
      <c r="V89" s="31"/>
    </row>
    <row r="90" s="2" customFormat="1" ht="50" customHeight="1" spans="1:22">
      <c r="A90" s="21">
        <f t="shared" si="4"/>
        <v>85</v>
      </c>
      <c r="B90" s="22" t="s">
        <v>120</v>
      </c>
      <c r="C90" s="22" t="s">
        <v>35</v>
      </c>
      <c r="D90" s="24" t="s">
        <v>121</v>
      </c>
      <c r="E90" s="24" t="s">
        <v>57</v>
      </c>
      <c r="F90" s="23"/>
      <c r="G90" s="25"/>
      <c r="H90" s="25"/>
      <c r="I90" s="25"/>
      <c r="J90" s="26"/>
      <c r="K90" s="25"/>
      <c r="L90" s="27"/>
      <c r="M90" s="28">
        <v>30</v>
      </c>
      <c r="N90" s="29"/>
      <c r="O90" s="28"/>
      <c r="P90" s="25"/>
      <c r="Q90" s="32">
        <f t="shared" si="5"/>
        <v>30</v>
      </c>
      <c r="R90" s="25" t="s">
        <v>117</v>
      </c>
      <c r="S90" s="30" t="s">
        <v>26</v>
      </c>
      <c r="T90" s="31"/>
      <c r="U90" s="31"/>
      <c r="V90" s="31"/>
    </row>
    <row r="91" s="2" customFormat="1" ht="55" customHeight="1" spans="1:22">
      <c r="A91" s="21">
        <f t="shared" si="4"/>
        <v>86</v>
      </c>
      <c r="B91" s="37" t="s">
        <v>122</v>
      </c>
      <c r="C91" s="37" t="s">
        <v>44</v>
      </c>
      <c r="D91" s="37" t="s">
        <v>123</v>
      </c>
      <c r="E91" s="24" t="s">
        <v>57</v>
      </c>
      <c r="F91" s="38" t="str">
        <f>_xlfn.DISPIMG("ID_42EFCAA5826F4CB5A6EE94BAE77B51AB",1)</f>
        <v>=DISPIMG("ID_42EFCAA5826F4CB5A6EE94BAE77B51AB",1)</v>
      </c>
      <c r="G91" s="25"/>
      <c r="H91" s="25"/>
      <c r="I91" s="25"/>
      <c r="J91" s="26"/>
      <c r="K91" s="25"/>
      <c r="L91" s="28"/>
      <c r="M91" s="34">
        <v>78</v>
      </c>
      <c r="N91" s="29"/>
      <c r="O91" s="27"/>
      <c r="P91" s="25"/>
      <c r="Q91" s="34">
        <v>78</v>
      </c>
      <c r="R91" s="36" t="s">
        <v>124</v>
      </c>
      <c r="S91" s="30"/>
      <c r="T91" s="31"/>
      <c r="U91" s="31"/>
      <c r="V91" s="31"/>
    </row>
    <row r="92" s="2" customFormat="1" ht="55" customHeight="1" spans="1:22">
      <c r="A92" s="21">
        <f t="shared" si="4"/>
        <v>87</v>
      </c>
      <c r="B92" s="37" t="s">
        <v>125</v>
      </c>
      <c r="C92" s="37" t="s">
        <v>44</v>
      </c>
      <c r="D92" s="37" t="s">
        <v>126</v>
      </c>
      <c r="E92" s="24" t="s">
        <v>57</v>
      </c>
      <c r="F92" s="38" t="str">
        <f>_xlfn.DISPIMG("ID_5712D23BAE6A4262BEFA61DEADC739A4",1)</f>
        <v>=DISPIMG("ID_5712D23BAE6A4262BEFA61DEADC739A4",1)</v>
      </c>
      <c r="G92" s="25"/>
      <c r="H92" s="25"/>
      <c r="I92" s="25"/>
      <c r="J92" s="26"/>
      <c r="K92" s="25"/>
      <c r="L92" s="28"/>
      <c r="M92" s="34">
        <v>104</v>
      </c>
      <c r="N92" s="29"/>
      <c r="O92" s="27"/>
      <c r="P92" s="25"/>
      <c r="Q92" s="34">
        <v>104</v>
      </c>
      <c r="R92" s="36" t="s">
        <v>124</v>
      </c>
      <c r="S92" s="30"/>
      <c r="T92" s="31"/>
      <c r="U92" s="31"/>
      <c r="V92" s="31"/>
    </row>
    <row r="93" s="2" customFormat="1" ht="55" customHeight="1" spans="1:22">
      <c r="A93" s="21">
        <f t="shared" si="4"/>
        <v>88</v>
      </c>
      <c r="B93" s="37" t="s">
        <v>127</v>
      </c>
      <c r="C93" s="37" t="s">
        <v>44</v>
      </c>
      <c r="D93" s="37" t="s">
        <v>128</v>
      </c>
      <c r="E93" s="24" t="s">
        <v>57</v>
      </c>
      <c r="F93" s="38" t="str">
        <f>_xlfn.DISPIMG("ID_11BCEA396FBA49FAA5EEB9BC93B1712E",1)</f>
        <v>=DISPIMG("ID_11BCEA396FBA49FAA5EEB9BC93B1712E",1)</v>
      </c>
      <c r="G93" s="25"/>
      <c r="H93" s="25"/>
      <c r="I93" s="25"/>
      <c r="J93" s="26"/>
      <c r="K93" s="25"/>
      <c r="L93" s="28"/>
      <c r="M93" s="34">
        <v>30</v>
      </c>
      <c r="N93" s="29"/>
      <c r="O93" s="27"/>
      <c r="P93" s="25"/>
      <c r="Q93" s="34">
        <v>30</v>
      </c>
      <c r="R93" s="36" t="s">
        <v>124</v>
      </c>
      <c r="S93" s="30"/>
      <c r="T93" s="31"/>
      <c r="U93" s="31"/>
      <c r="V93" s="31"/>
    </row>
    <row r="94" s="2" customFormat="1" ht="55" customHeight="1" spans="1:22">
      <c r="A94" s="21">
        <f t="shared" si="4"/>
        <v>89</v>
      </c>
      <c r="B94" s="37" t="s">
        <v>129</v>
      </c>
      <c r="C94" s="37" t="s">
        <v>44</v>
      </c>
      <c r="D94" s="37" t="s">
        <v>130</v>
      </c>
      <c r="E94" s="24" t="s">
        <v>57</v>
      </c>
      <c r="F94" s="38"/>
      <c r="G94" s="25"/>
      <c r="H94" s="25"/>
      <c r="I94" s="25"/>
      <c r="J94" s="26"/>
      <c r="K94" s="25"/>
      <c r="L94" s="28"/>
      <c r="M94" s="34">
        <v>30</v>
      </c>
      <c r="N94" s="29"/>
      <c r="O94" s="27"/>
      <c r="P94" s="25"/>
      <c r="Q94" s="34">
        <v>30</v>
      </c>
      <c r="R94" s="36" t="s">
        <v>124</v>
      </c>
      <c r="S94" s="30"/>
      <c r="T94" s="31"/>
      <c r="U94" s="31"/>
      <c r="V94" s="31"/>
    </row>
    <row r="95" s="2" customFormat="1" ht="55" customHeight="1" spans="1:22">
      <c r="A95" s="21">
        <f t="shared" si="4"/>
        <v>90</v>
      </c>
      <c r="B95" s="37" t="s">
        <v>131</v>
      </c>
      <c r="C95" s="37" t="s">
        <v>44</v>
      </c>
      <c r="D95" s="37" t="s">
        <v>132</v>
      </c>
      <c r="E95" s="24" t="s">
        <v>57</v>
      </c>
      <c r="F95" s="38" t="str">
        <f>_xlfn.DISPIMG("ID_E5B9DA6BD73A4A958BD7C5783F7FBB46",1)</f>
        <v>=DISPIMG("ID_E5B9DA6BD73A4A958BD7C5783F7FBB46",1)</v>
      </c>
      <c r="G95" s="25"/>
      <c r="H95" s="25"/>
      <c r="I95" s="25"/>
      <c r="J95" s="26"/>
      <c r="K95" s="25"/>
      <c r="L95" s="28"/>
      <c r="M95" s="34">
        <v>78</v>
      </c>
      <c r="N95" s="29"/>
      <c r="O95" s="27"/>
      <c r="P95" s="25"/>
      <c r="Q95" s="34">
        <v>78</v>
      </c>
      <c r="R95" s="36" t="s">
        <v>124</v>
      </c>
      <c r="S95" s="30"/>
      <c r="T95" s="31"/>
      <c r="U95" s="31"/>
      <c r="V95" s="31"/>
    </row>
    <row r="96" s="2" customFormat="1" ht="55" customHeight="1" spans="1:22">
      <c r="A96" s="21">
        <f t="shared" si="4"/>
        <v>91</v>
      </c>
      <c r="B96" s="37" t="s">
        <v>133</v>
      </c>
      <c r="C96" s="37" t="s">
        <v>44</v>
      </c>
      <c r="D96" s="37" t="s">
        <v>134</v>
      </c>
      <c r="E96" s="24" t="s">
        <v>57</v>
      </c>
      <c r="F96" s="38"/>
      <c r="G96" s="25"/>
      <c r="H96" s="25"/>
      <c r="I96" s="25"/>
      <c r="J96" s="26"/>
      <c r="K96" s="25"/>
      <c r="L96" s="28"/>
      <c r="M96" s="34">
        <v>78</v>
      </c>
      <c r="N96" s="29"/>
      <c r="O96" s="27"/>
      <c r="P96" s="25"/>
      <c r="Q96" s="34">
        <v>78</v>
      </c>
      <c r="R96" s="36" t="s">
        <v>124</v>
      </c>
      <c r="S96" s="30"/>
      <c r="T96" s="31"/>
      <c r="U96" s="31"/>
      <c r="V96" s="31"/>
    </row>
    <row r="97" s="2" customFormat="1" ht="55" customHeight="1" spans="1:22">
      <c r="A97" s="21">
        <f t="shared" si="4"/>
        <v>92</v>
      </c>
      <c r="B97" s="37" t="s">
        <v>135</v>
      </c>
      <c r="C97" s="37" t="s">
        <v>44</v>
      </c>
      <c r="D97" s="37" t="s">
        <v>136</v>
      </c>
      <c r="E97" s="24" t="s">
        <v>57</v>
      </c>
      <c r="F97" s="38" t="str">
        <f>_xlfn.DISPIMG("ID_839D7718F0834DCE914EDFAEF7BFE13A",1)</f>
        <v>=DISPIMG("ID_839D7718F0834DCE914EDFAEF7BFE13A",1)</v>
      </c>
      <c r="G97" s="25"/>
      <c r="H97" s="25"/>
      <c r="I97" s="25"/>
      <c r="J97" s="26"/>
      <c r="K97" s="25"/>
      <c r="L97" s="28"/>
      <c r="M97" s="34">
        <v>40</v>
      </c>
      <c r="N97" s="29"/>
      <c r="O97" s="27"/>
      <c r="P97" s="25"/>
      <c r="Q97" s="34">
        <v>40</v>
      </c>
      <c r="R97" s="36" t="s">
        <v>124</v>
      </c>
      <c r="S97" s="30"/>
      <c r="T97" s="31"/>
      <c r="U97" s="31"/>
      <c r="V97" s="31"/>
    </row>
    <row r="98" s="2" customFormat="1" ht="55" customHeight="1" spans="1:22">
      <c r="A98" s="21">
        <f t="shared" si="4"/>
        <v>93</v>
      </c>
      <c r="B98" s="37" t="s">
        <v>137</v>
      </c>
      <c r="C98" s="37" t="s">
        <v>44</v>
      </c>
      <c r="D98" s="37" t="s">
        <v>138</v>
      </c>
      <c r="E98" s="24" t="s">
        <v>57</v>
      </c>
      <c r="F98" s="38"/>
      <c r="G98" s="25"/>
      <c r="H98" s="25"/>
      <c r="I98" s="25"/>
      <c r="J98" s="26"/>
      <c r="K98" s="25"/>
      <c r="L98" s="28"/>
      <c r="M98" s="34">
        <v>40</v>
      </c>
      <c r="N98" s="29"/>
      <c r="O98" s="27"/>
      <c r="P98" s="25"/>
      <c r="Q98" s="34">
        <v>40</v>
      </c>
      <c r="R98" s="36" t="s">
        <v>124</v>
      </c>
      <c r="S98" s="30"/>
      <c r="T98" s="31"/>
      <c r="U98" s="31"/>
      <c r="V98" s="31"/>
    </row>
    <row r="99" s="2" customFormat="1" ht="55" customHeight="1" spans="1:22">
      <c r="A99" s="21">
        <f t="shared" si="4"/>
        <v>94</v>
      </c>
      <c r="B99" s="37" t="s">
        <v>139</v>
      </c>
      <c r="C99" s="37" t="s">
        <v>44</v>
      </c>
      <c r="D99" s="37" t="s">
        <v>140</v>
      </c>
      <c r="E99" s="24" t="s">
        <v>57</v>
      </c>
      <c r="F99" s="34" t="str">
        <f>_xlfn.DISPIMG("ID_048ED86F46EC4FC5A2E2922ECAA388A2",1)</f>
        <v>=DISPIMG("ID_048ED86F46EC4FC5A2E2922ECAA388A2",1)</v>
      </c>
      <c r="G99" s="25"/>
      <c r="H99" s="25"/>
      <c r="I99" s="25"/>
      <c r="J99" s="26"/>
      <c r="K99" s="25"/>
      <c r="L99" s="28"/>
      <c r="M99" s="34">
        <v>40</v>
      </c>
      <c r="N99" s="29"/>
      <c r="O99" s="27"/>
      <c r="P99" s="25"/>
      <c r="Q99" s="34">
        <v>40</v>
      </c>
      <c r="R99" s="36" t="s">
        <v>124</v>
      </c>
      <c r="S99" s="30"/>
      <c r="T99" s="31"/>
      <c r="U99" s="31"/>
      <c r="V99" s="31"/>
    </row>
    <row r="100" s="2" customFormat="1" ht="55" customHeight="1" spans="1:22">
      <c r="A100" s="21">
        <f t="shared" si="4"/>
        <v>95</v>
      </c>
      <c r="B100" s="37" t="s">
        <v>141</v>
      </c>
      <c r="C100" s="37" t="s">
        <v>44</v>
      </c>
      <c r="D100" s="37" t="s">
        <v>142</v>
      </c>
      <c r="E100" s="24" t="s">
        <v>57</v>
      </c>
      <c r="F100" s="38"/>
      <c r="G100" s="25"/>
      <c r="H100" s="25"/>
      <c r="I100" s="25"/>
      <c r="J100" s="26"/>
      <c r="K100" s="25"/>
      <c r="L100" s="28"/>
      <c r="M100" s="34">
        <v>40</v>
      </c>
      <c r="N100" s="29"/>
      <c r="O100" s="27"/>
      <c r="P100" s="25"/>
      <c r="Q100" s="34">
        <v>40</v>
      </c>
      <c r="R100" s="36" t="s">
        <v>124</v>
      </c>
      <c r="S100" s="30"/>
      <c r="T100" s="31"/>
      <c r="U100" s="31"/>
      <c r="V100" s="31"/>
    </row>
    <row r="101" s="2" customFormat="1" ht="55" customHeight="1" spans="1:22">
      <c r="A101" s="21">
        <f t="shared" si="4"/>
        <v>96</v>
      </c>
      <c r="B101" s="37" t="s">
        <v>143</v>
      </c>
      <c r="C101" s="37" t="s">
        <v>44</v>
      </c>
      <c r="D101" s="37" t="s">
        <v>144</v>
      </c>
      <c r="E101" s="24" t="s">
        <v>57</v>
      </c>
      <c r="F101" s="38" t="str">
        <f>_xlfn.DISPIMG("ID_8644BA44814A4024B2F2BBC9BCDAD6C4",1)</f>
        <v>=DISPIMG("ID_8644BA44814A4024B2F2BBC9BCDAD6C4",1)</v>
      </c>
      <c r="G101" s="25"/>
      <c r="H101" s="25"/>
      <c r="I101" s="25"/>
      <c r="J101" s="26"/>
      <c r="K101" s="25"/>
      <c r="L101" s="28"/>
      <c r="M101" s="34">
        <v>26</v>
      </c>
      <c r="N101" s="29"/>
      <c r="O101" s="27"/>
      <c r="P101" s="25"/>
      <c r="Q101" s="34">
        <v>26</v>
      </c>
      <c r="R101" s="36" t="s">
        <v>124</v>
      </c>
      <c r="S101" s="30"/>
      <c r="T101" s="31"/>
      <c r="U101" s="31"/>
      <c r="V101" s="31"/>
    </row>
    <row r="102" s="2" customFormat="1" ht="55" customHeight="1" spans="1:22">
      <c r="A102" s="21">
        <f t="shared" si="4"/>
        <v>97</v>
      </c>
      <c r="B102" s="37" t="s">
        <v>145</v>
      </c>
      <c r="C102" s="37" t="s">
        <v>35</v>
      </c>
      <c r="D102" s="37" t="s">
        <v>146</v>
      </c>
      <c r="E102" s="24" t="s">
        <v>57</v>
      </c>
      <c r="F102" s="34" t="str">
        <f>_xlfn.DISPIMG("ID_7460966462A94EC3B7C8A9117E77A64E",1)</f>
        <v>=DISPIMG("ID_7460966462A94EC3B7C8A9117E77A64E",1)</v>
      </c>
      <c r="G102" s="25"/>
      <c r="H102" s="25"/>
      <c r="I102" s="25"/>
      <c r="J102" s="26"/>
      <c r="K102" s="25"/>
      <c r="L102" s="28"/>
      <c r="M102" s="34">
        <v>40</v>
      </c>
      <c r="N102" s="29"/>
      <c r="O102" s="27"/>
      <c r="P102" s="25"/>
      <c r="Q102" s="34">
        <v>40</v>
      </c>
      <c r="R102" s="36" t="s">
        <v>124</v>
      </c>
      <c r="S102" s="30"/>
      <c r="T102" s="31"/>
      <c r="U102" s="31"/>
      <c r="V102" s="31"/>
    </row>
    <row r="103" s="2" customFormat="1" ht="55" customHeight="1" spans="1:22">
      <c r="A103" s="21">
        <f t="shared" si="4"/>
        <v>98</v>
      </c>
      <c r="B103" s="37" t="s">
        <v>147</v>
      </c>
      <c r="C103" s="37" t="s">
        <v>44</v>
      </c>
      <c r="D103" s="37" t="s">
        <v>148</v>
      </c>
      <c r="E103" s="24" t="s">
        <v>57</v>
      </c>
      <c r="F103" s="38" t="str">
        <f>_xlfn.DISPIMG("ID_3E2591F1512A40468EFE82CA4358E787",1)</f>
        <v>=DISPIMG("ID_3E2591F1512A40468EFE82CA4358E787",1)</v>
      </c>
      <c r="G103" s="25"/>
      <c r="H103" s="25"/>
      <c r="I103" s="25"/>
      <c r="J103" s="26"/>
      <c r="K103" s="25"/>
      <c r="L103" s="28"/>
      <c r="M103" s="34">
        <v>52</v>
      </c>
      <c r="N103" s="29"/>
      <c r="O103" s="27"/>
      <c r="P103" s="25"/>
      <c r="Q103" s="34">
        <v>52</v>
      </c>
      <c r="R103" s="36" t="s">
        <v>124</v>
      </c>
      <c r="S103" s="30"/>
      <c r="T103" s="31"/>
      <c r="U103" s="31"/>
      <c r="V103" s="31"/>
    </row>
    <row r="104" s="2" customFormat="1" ht="55" customHeight="1" spans="1:22">
      <c r="A104" s="21">
        <f t="shared" si="4"/>
        <v>99</v>
      </c>
      <c r="B104" s="34" t="s">
        <v>149</v>
      </c>
      <c r="C104" s="37" t="s">
        <v>44</v>
      </c>
      <c r="D104" s="37" t="s">
        <v>126</v>
      </c>
      <c r="E104" s="24" t="s">
        <v>57</v>
      </c>
      <c r="F104" s="38" t="str">
        <f>_xlfn.DISPIMG("ID_300061990BFE419CBEB5872C0BAAADF1",1)</f>
        <v>=DISPIMG("ID_300061990BFE419CBEB5872C0BAAADF1",1)</v>
      </c>
      <c r="G104" s="25"/>
      <c r="H104" s="25"/>
      <c r="I104" s="25"/>
      <c r="J104" s="26"/>
      <c r="K104" s="25"/>
      <c r="L104" s="28"/>
      <c r="M104" s="34">
        <v>200</v>
      </c>
      <c r="N104" s="29"/>
      <c r="O104" s="27"/>
      <c r="P104" s="25"/>
      <c r="Q104" s="34">
        <v>200</v>
      </c>
      <c r="R104" s="36" t="s">
        <v>124</v>
      </c>
      <c r="S104" s="30"/>
      <c r="T104" s="31"/>
      <c r="U104" s="31"/>
      <c r="V104" s="31"/>
    </row>
    <row r="105" s="2" customFormat="1" ht="55" customHeight="1" spans="1:22">
      <c r="A105" s="21">
        <f t="shared" si="4"/>
        <v>100</v>
      </c>
      <c r="B105" s="34" t="s">
        <v>149</v>
      </c>
      <c r="C105" s="37" t="s">
        <v>44</v>
      </c>
      <c r="D105" s="37" t="s">
        <v>150</v>
      </c>
      <c r="E105" s="24" t="s">
        <v>57</v>
      </c>
      <c r="F105" s="38" t="str">
        <f>_xlfn.DISPIMG("ID_3D17A20E69414321AAD5D65F10842D5D",1)</f>
        <v>=DISPIMG("ID_3D17A20E69414321AAD5D65F10842D5D",1)</v>
      </c>
      <c r="G105" s="25"/>
      <c r="H105" s="25"/>
      <c r="I105" s="25"/>
      <c r="J105" s="26"/>
      <c r="K105" s="25"/>
      <c r="L105" s="28"/>
      <c r="M105" s="34">
        <v>100</v>
      </c>
      <c r="N105" s="29"/>
      <c r="O105" s="27"/>
      <c r="P105" s="25"/>
      <c r="Q105" s="34">
        <v>100</v>
      </c>
      <c r="R105" s="36" t="s">
        <v>124</v>
      </c>
      <c r="S105" s="30"/>
      <c r="T105" s="31"/>
      <c r="U105" s="31"/>
      <c r="V105" s="31"/>
    </row>
    <row r="106" s="2" customFormat="1" ht="55" customHeight="1" spans="1:22">
      <c r="A106" s="21">
        <f t="shared" ref="A106:A115" si="6">ROW()-5</f>
        <v>101</v>
      </c>
      <c r="B106" s="34" t="s">
        <v>151</v>
      </c>
      <c r="C106" s="37" t="s">
        <v>44</v>
      </c>
      <c r="D106" s="37" t="s">
        <v>152</v>
      </c>
      <c r="E106" s="24" t="s">
        <v>57</v>
      </c>
      <c r="F106" s="38" t="str">
        <f>_xlfn.DISPIMG("ID_9F74C3A3B9614B6E9CA28D55CA8BB732",1)</f>
        <v>=DISPIMG("ID_9F74C3A3B9614B6E9CA28D55CA8BB732",1)</v>
      </c>
      <c r="G106" s="25"/>
      <c r="H106" s="25"/>
      <c r="I106" s="25"/>
      <c r="J106" s="26"/>
      <c r="K106" s="25"/>
      <c r="L106" s="28"/>
      <c r="M106" s="34">
        <v>200</v>
      </c>
      <c r="N106" s="29"/>
      <c r="O106" s="27"/>
      <c r="P106" s="25"/>
      <c r="Q106" s="34">
        <v>200</v>
      </c>
      <c r="R106" s="36" t="s">
        <v>124</v>
      </c>
      <c r="S106" s="30"/>
      <c r="T106" s="31"/>
      <c r="U106" s="31"/>
      <c r="V106" s="31"/>
    </row>
    <row r="107" s="2" customFormat="1" ht="55" customHeight="1" spans="1:22">
      <c r="A107" s="21">
        <f t="shared" si="6"/>
        <v>102</v>
      </c>
      <c r="B107" s="37" t="s">
        <v>153</v>
      </c>
      <c r="C107" s="39" t="s">
        <v>44</v>
      </c>
      <c r="D107" s="37" t="s">
        <v>154</v>
      </c>
      <c r="E107" s="24" t="s">
        <v>57</v>
      </c>
      <c r="F107" s="40" t="str">
        <f>_xlfn.DISPIMG("ID_8A3B3B90A03646AE96E2CC562180B243",1)</f>
        <v>=DISPIMG("ID_8A3B3B90A03646AE96E2CC562180B243",1)</v>
      </c>
      <c r="G107" s="25"/>
      <c r="H107" s="25"/>
      <c r="I107" s="25"/>
      <c r="J107" s="26"/>
      <c r="K107" s="25"/>
      <c r="L107" s="28"/>
      <c r="M107" s="34">
        <v>670</v>
      </c>
      <c r="N107" s="29"/>
      <c r="O107" s="27"/>
      <c r="P107" s="25"/>
      <c r="Q107" s="34">
        <v>670</v>
      </c>
      <c r="R107" s="36" t="s">
        <v>155</v>
      </c>
      <c r="S107" s="30"/>
      <c r="T107" s="31"/>
      <c r="U107" s="31"/>
      <c r="V107" s="31"/>
    </row>
    <row r="108" s="2" customFormat="1" ht="55" customHeight="1" spans="1:22">
      <c r="A108" s="21">
        <f t="shared" si="6"/>
        <v>103</v>
      </c>
      <c r="B108" s="37" t="s">
        <v>156</v>
      </c>
      <c r="C108" s="39" t="s">
        <v>44</v>
      </c>
      <c r="D108" s="37" t="s">
        <v>157</v>
      </c>
      <c r="E108" s="24" t="s">
        <v>57</v>
      </c>
      <c r="F108" s="41"/>
      <c r="G108" s="25"/>
      <c r="H108" s="25"/>
      <c r="I108" s="25"/>
      <c r="J108" s="26"/>
      <c r="K108" s="25"/>
      <c r="L108" s="28"/>
      <c r="M108" s="34">
        <v>670</v>
      </c>
      <c r="N108" s="29"/>
      <c r="O108" s="27"/>
      <c r="P108" s="25"/>
      <c r="Q108" s="34">
        <v>670</v>
      </c>
      <c r="R108" s="36" t="s">
        <v>155</v>
      </c>
      <c r="S108" s="30"/>
      <c r="T108" s="31"/>
      <c r="U108" s="31"/>
      <c r="V108" s="31"/>
    </row>
    <row r="109" s="2" customFormat="1" ht="55" customHeight="1" spans="1:22">
      <c r="A109" s="21">
        <f t="shared" si="6"/>
        <v>104</v>
      </c>
      <c r="B109" s="42" t="s">
        <v>158</v>
      </c>
      <c r="C109" s="43" t="s">
        <v>44</v>
      </c>
      <c r="D109" s="44" t="s">
        <v>159</v>
      </c>
      <c r="E109" s="24" t="s">
        <v>57</v>
      </c>
      <c r="F109" s="23" t="str">
        <f>_xlfn.DISPIMG("ID_DAF80399057A487EBB87ECAEC823AB24",1)</f>
        <v>=DISPIMG("ID_DAF80399057A487EBB87ECAEC823AB24",1)</v>
      </c>
      <c r="G109" s="25"/>
      <c r="H109" s="25"/>
      <c r="I109" s="25"/>
      <c r="J109" s="26"/>
      <c r="K109" s="25"/>
      <c r="L109" s="28"/>
      <c r="M109" s="34">
        <v>50</v>
      </c>
      <c r="N109" s="29"/>
      <c r="O109" s="27"/>
      <c r="P109" s="25"/>
      <c r="Q109" s="34">
        <v>50</v>
      </c>
      <c r="R109" s="36" t="s">
        <v>155</v>
      </c>
      <c r="S109" s="30"/>
      <c r="T109" s="31"/>
      <c r="U109" s="31"/>
      <c r="V109" s="31"/>
    </row>
    <row r="110" s="2" customFormat="1" ht="55" customHeight="1" spans="1:22">
      <c r="A110" s="21">
        <f t="shared" si="6"/>
        <v>105</v>
      </c>
      <c r="B110" s="37" t="s">
        <v>160</v>
      </c>
      <c r="C110" s="39" t="s">
        <v>44</v>
      </c>
      <c r="D110" s="45" t="s">
        <v>161</v>
      </c>
      <c r="E110" s="24" t="s">
        <v>57</v>
      </c>
      <c r="F110" s="23" t="str">
        <f>_xlfn.DISPIMG("ID_051F478981DB4A2EBF6BDDE9BA15E871",1)</f>
        <v>=DISPIMG("ID_051F478981DB4A2EBF6BDDE9BA15E871",1)</v>
      </c>
      <c r="G110" s="25"/>
      <c r="H110" s="25"/>
      <c r="I110" s="25"/>
      <c r="J110" s="26"/>
      <c r="K110" s="25"/>
      <c r="L110" s="28"/>
      <c r="M110" s="34">
        <v>50</v>
      </c>
      <c r="N110" s="29"/>
      <c r="O110" s="27"/>
      <c r="P110" s="25"/>
      <c r="Q110" s="34">
        <v>50</v>
      </c>
      <c r="R110" s="36" t="s">
        <v>155</v>
      </c>
      <c r="S110" s="30"/>
      <c r="T110" s="31"/>
      <c r="U110" s="31"/>
      <c r="V110" s="31"/>
    </row>
    <row r="111" s="2" customFormat="1" ht="55" customHeight="1" spans="1:22">
      <c r="A111" s="21">
        <f t="shared" si="6"/>
        <v>106</v>
      </c>
      <c r="B111" s="37" t="s">
        <v>162</v>
      </c>
      <c r="C111" s="39" t="s">
        <v>44</v>
      </c>
      <c r="D111" s="45" t="s">
        <v>163</v>
      </c>
      <c r="E111" s="24" t="s">
        <v>57</v>
      </c>
      <c r="F111" s="23" t="str">
        <f>_xlfn.DISPIMG("ID_0CA455D5135C4DF3A876302FF439E60F",1)</f>
        <v>=DISPIMG("ID_0CA455D5135C4DF3A876302FF439E60F",1)</v>
      </c>
      <c r="G111" s="25"/>
      <c r="H111" s="25"/>
      <c r="I111" s="25"/>
      <c r="J111" s="26"/>
      <c r="K111" s="25"/>
      <c r="L111" s="28"/>
      <c r="M111" s="34">
        <v>50</v>
      </c>
      <c r="N111" s="29"/>
      <c r="O111" s="27"/>
      <c r="P111" s="25"/>
      <c r="Q111" s="34">
        <v>50</v>
      </c>
      <c r="R111" s="36" t="s">
        <v>155</v>
      </c>
      <c r="S111" s="30"/>
      <c r="T111" s="31"/>
      <c r="U111" s="31"/>
      <c r="V111" s="31"/>
    </row>
    <row r="112" s="2" customFormat="1" ht="55" customHeight="1" spans="1:22">
      <c r="A112" s="21">
        <f t="shared" si="6"/>
        <v>107</v>
      </c>
      <c r="B112" s="37" t="s">
        <v>164</v>
      </c>
      <c r="C112" s="39" t="s">
        <v>44</v>
      </c>
      <c r="D112" s="45" t="s">
        <v>165</v>
      </c>
      <c r="E112" s="24" t="s">
        <v>57</v>
      </c>
      <c r="F112" s="23" t="str">
        <f>_xlfn.DISPIMG("ID_C482F547FCF6469AA93E3E2275176047",1)</f>
        <v>=DISPIMG("ID_C482F547FCF6469AA93E3E2275176047",1)</v>
      </c>
      <c r="G112" s="25"/>
      <c r="H112" s="25"/>
      <c r="I112" s="25"/>
      <c r="J112" s="26"/>
      <c r="K112" s="25"/>
      <c r="L112" s="28"/>
      <c r="M112" s="34">
        <v>50</v>
      </c>
      <c r="N112" s="29"/>
      <c r="O112" s="27"/>
      <c r="P112" s="25"/>
      <c r="Q112" s="34">
        <v>50</v>
      </c>
      <c r="R112" s="36" t="s">
        <v>155</v>
      </c>
      <c r="S112" s="30"/>
      <c r="T112" s="31"/>
      <c r="U112" s="31"/>
      <c r="V112" s="31"/>
    </row>
    <row r="113" s="2" customFormat="1" ht="55" customHeight="1" spans="1:22">
      <c r="A113" s="21">
        <f t="shared" si="6"/>
        <v>108</v>
      </c>
      <c r="B113" s="37" t="s">
        <v>166</v>
      </c>
      <c r="C113" s="39" t="s">
        <v>44</v>
      </c>
      <c r="D113" s="45" t="s">
        <v>167</v>
      </c>
      <c r="E113" s="24" t="s">
        <v>57</v>
      </c>
      <c r="F113" s="23" t="str">
        <f>_xlfn.DISPIMG("ID_0656508164C74DD5BC2DFED1FE40526E",1)</f>
        <v>=DISPIMG("ID_0656508164C74DD5BC2DFED1FE40526E",1)</v>
      </c>
      <c r="G113" s="25"/>
      <c r="H113" s="25"/>
      <c r="I113" s="25"/>
      <c r="J113" s="26"/>
      <c r="K113" s="25"/>
      <c r="L113" s="28"/>
      <c r="M113" s="34">
        <v>50</v>
      </c>
      <c r="N113" s="29"/>
      <c r="O113" s="27"/>
      <c r="P113" s="25"/>
      <c r="Q113" s="34">
        <v>50</v>
      </c>
      <c r="R113" s="36" t="s">
        <v>155</v>
      </c>
      <c r="S113" s="30"/>
      <c r="T113" s="31"/>
      <c r="U113" s="31"/>
      <c r="V113" s="31"/>
    </row>
    <row r="114" s="2" customFormat="1" ht="55" customHeight="1" spans="1:22">
      <c r="A114" s="21">
        <f t="shared" si="6"/>
        <v>109</v>
      </c>
      <c r="B114" s="37" t="s">
        <v>168</v>
      </c>
      <c r="C114" s="39" t="s">
        <v>44</v>
      </c>
      <c r="D114" s="45" t="s">
        <v>169</v>
      </c>
      <c r="E114" s="24" t="s">
        <v>57</v>
      </c>
      <c r="F114" s="23" t="str">
        <f>_xlfn.DISPIMG("ID_8B3C0F408C784BB49F9365E9B16518F0",1)</f>
        <v>=DISPIMG("ID_8B3C0F408C784BB49F9365E9B16518F0",1)</v>
      </c>
      <c r="G114" s="25"/>
      <c r="H114" s="25"/>
      <c r="I114" s="25"/>
      <c r="J114" s="26"/>
      <c r="K114" s="25"/>
      <c r="L114" s="28"/>
      <c r="M114" s="34">
        <v>50</v>
      </c>
      <c r="N114" s="29"/>
      <c r="O114" s="27"/>
      <c r="P114" s="25"/>
      <c r="Q114" s="34">
        <v>50</v>
      </c>
      <c r="R114" s="36" t="s">
        <v>155</v>
      </c>
      <c r="S114" s="30"/>
      <c r="T114" s="31"/>
      <c r="U114" s="31"/>
      <c r="V114" s="31"/>
    </row>
    <row r="115" s="2" customFormat="1" ht="55" customHeight="1" spans="1:22">
      <c r="A115" s="21">
        <f t="shared" si="6"/>
        <v>110</v>
      </c>
      <c r="B115" s="37" t="s">
        <v>170</v>
      </c>
      <c r="C115" s="39" t="s">
        <v>44</v>
      </c>
      <c r="D115" s="45" t="s">
        <v>171</v>
      </c>
      <c r="E115" s="24" t="s">
        <v>57</v>
      </c>
      <c r="F115" s="23" t="str">
        <f>_xlfn.DISPIMG("ID_4D9DDE20571F42FD9C7F12855623A76B",1)</f>
        <v>=DISPIMG("ID_4D9DDE20571F42FD9C7F12855623A76B",1)</v>
      </c>
      <c r="G115" s="25"/>
      <c r="H115" s="25"/>
      <c r="I115" s="25"/>
      <c r="J115" s="26"/>
      <c r="K115" s="25"/>
      <c r="L115" s="28"/>
      <c r="M115" s="34">
        <v>50</v>
      </c>
      <c r="N115" s="29"/>
      <c r="O115" s="27"/>
      <c r="P115" s="25"/>
      <c r="Q115" s="34">
        <v>50</v>
      </c>
      <c r="R115" s="36" t="s">
        <v>155</v>
      </c>
      <c r="S115" s="30"/>
      <c r="T115" s="31"/>
      <c r="U115" s="31"/>
      <c r="V115" s="31"/>
    </row>
    <row r="116" s="2" customFormat="1" ht="55" customHeight="1" spans="1:22">
      <c r="A116" s="21">
        <f t="shared" ref="A116:A125" si="7">ROW()-5</f>
        <v>111</v>
      </c>
      <c r="B116" s="37" t="s">
        <v>172</v>
      </c>
      <c r="C116" s="39" t="s">
        <v>44</v>
      </c>
      <c r="D116" s="45" t="s">
        <v>173</v>
      </c>
      <c r="E116" s="24" t="s">
        <v>57</v>
      </c>
      <c r="F116" s="23" t="str">
        <f>_xlfn.DISPIMG("ID_45A9CF616663430080EB751080BD9E2D",1)</f>
        <v>=DISPIMG("ID_45A9CF616663430080EB751080BD9E2D",1)</v>
      </c>
      <c r="G116" s="25"/>
      <c r="H116" s="25"/>
      <c r="I116" s="25"/>
      <c r="J116" s="26"/>
      <c r="K116" s="25"/>
      <c r="L116" s="28"/>
      <c r="M116" s="34">
        <v>50</v>
      </c>
      <c r="N116" s="29"/>
      <c r="O116" s="27"/>
      <c r="P116" s="25"/>
      <c r="Q116" s="34">
        <v>50</v>
      </c>
      <c r="R116" s="36" t="s">
        <v>155</v>
      </c>
      <c r="S116" s="30"/>
      <c r="T116" s="31"/>
      <c r="U116" s="31"/>
      <c r="V116" s="31"/>
    </row>
    <row r="117" s="2" customFormat="1" ht="55" customHeight="1" spans="1:22">
      <c r="A117" s="21">
        <f t="shared" si="7"/>
        <v>112</v>
      </c>
      <c r="B117" s="37" t="s">
        <v>174</v>
      </c>
      <c r="C117" s="39" t="s">
        <v>44</v>
      </c>
      <c r="D117" s="45" t="s">
        <v>175</v>
      </c>
      <c r="E117" s="24" t="s">
        <v>57</v>
      </c>
      <c r="F117" s="23" t="str">
        <f>_xlfn.DISPIMG("ID_59C69828EC9F4A30A891BD30D9AFB4C6",1)</f>
        <v>=DISPIMG("ID_59C69828EC9F4A30A891BD30D9AFB4C6",1)</v>
      </c>
      <c r="G117" s="25"/>
      <c r="H117" s="25"/>
      <c r="I117" s="25"/>
      <c r="J117" s="26"/>
      <c r="K117" s="25"/>
      <c r="L117" s="28"/>
      <c r="M117" s="34">
        <v>50</v>
      </c>
      <c r="N117" s="29"/>
      <c r="O117" s="27"/>
      <c r="P117" s="25"/>
      <c r="Q117" s="34">
        <v>50</v>
      </c>
      <c r="R117" s="36" t="s">
        <v>155</v>
      </c>
      <c r="S117" s="30"/>
      <c r="T117" s="31"/>
      <c r="U117" s="31"/>
      <c r="V117" s="31"/>
    </row>
    <row r="118" s="2" customFormat="1" ht="55" customHeight="1" spans="1:22">
      <c r="A118" s="21">
        <f t="shared" si="7"/>
        <v>113</v>
      </c>
      <c r="B118" s="37" t="s">
        <v>176</v>
      </c>
      <c r="C118" s="39" t="s">
        <v>44</v>
      </c>
      <c r="D118" s="45" t="s">
        <v>177</v>
      </c>
      <c r="E118" s="24" t="s">
        <v>57</v>
      </c>
      <c r="F118" s="23" t="str">
        <f>_xlfn.DISPIMG("ID_24B41AB0E4F44699965BB1308D269452",1)</f>
        <v>=DISPIMG("ID_24B41AB0E4F44699965BB1308D269452",1)</v>
      </c>
      <c r="G118" s="25"/>
      <c r="H118" s="25"/>
      <c r="I118" s="25"/>
      <c r="J118" s="26"/>
      <c r="K118" s="25"/>
      <c r="L118" s="28"/>
      <c r="M118" s="34">
        <v>50</v>
      </c>
      <c r="N118" s="29"/>
      <c r="O118" s="27"/>
      <c r="P118" s="25"/>
      <c r="Q118" s="34">
        <v>50</v>
      </c>
      <c r="R118" s="36" t="s">
        <v>155</v>
      </c>
      <c r="S118" s="30"/>
      <c r="T118" s="31"/>
      <c r="U118" s="31"/>
      <c r="V118" s="31"/>
    </row>
    <row r="119" s="2" customFormat="1" ht="55" customHeight="1" spans="1:22">
      <c r="A119" s="21">
        <f t="shared" si="7"/>
        <v>114</v>
      </c>
      <c r="B119" s="37" t="s">
        <v>178</v>
      </c>
      <c r="C119" s="39" t="s">
        <v>44</v>
      </c>
      <c r="D119" s="45" t="s">
        <v>179</v>
      </c>
      <c r="E119" s="24" t="s">
        <v>57</v>
      </c>
      <c r="F119" s="23" t="str">
        <f>_xlfn.DISPIMG("ID_BED95E32FC6E4AD6B137BC403478EFEB",1)</f>
        <v>=DISPIMG("ID_BED95E32FC6E4AD6B137BC403478EFEB",1)</v>
      </c>
      <c r="G119" s="25"/>
      <c r="H119" s="25"/>
      <c r="I119" s="25"/>
      <c r="J119" s="26"/>
      <c r="K119" s="25"/>
      <c r="L119" s="28"/>
      <c r="M119" s="34">
        <v>50</v>
      </c>
      <c r="N119" s="29"/>
      <c r="O119" s="27"/>
      <c r="P119" s="25"/>
      <c r="Q119" s="34">
        <v>50</v>
      </c>
      <c r="R119" s="36" t="s">
        <v>155</v>
      </c>
      <c r="S119" s="30"/>
      <c r="T119" s="31"/>
      <c r="U119" s="31"/>
      <c r="V119" s="31"/>
    </row>
    <row r="120" s="2" customFormat="1" ht="55" customHeight="1" spans="1:22">
      <c r="A120" s="21">
        <f t="shared" si="7"/>
        <v>115</v>
      </c>
      <c r="B120" s="37" t="s">
        <v>180</v>
      </c>
      <c r="C120" s="39" t="s">
        <v>44</v>
      </c>
      <c r="D120" s="45" t="s">
        <v>181</v>
      </c>
      <c r="E120" s="24" t="s">
        <v>57</v>
      </c>
      <c r="F120" s="23" t="str">
        <f>_xlfn.DISPIMG("ID_EA7C9916D5B146CF9FA6692385EF7599",1)</f>
        <v>=DISPIMG("ID_EA7C9916D5B146CF9FA6692385EF7599",1)</v>
      </c>
      <c r="G120" s="25"/>
      <c r="H120" s="25"/>
      <c r="I120" s="25"/>
      <c r="J120" s="26"/>
      <c r="K120" s="25"/>
      <c r="L120" s="28"/>
      <c r="M120" s="34">
        <v>50</v>
      </c>
      <c r="N120" s="29"/>
      <c r="O120" s="27"/>
      <c r="P120" s="25"/>
      <c r="Q120" s="34">
        <v>50</v>
      </c>
      <c r="R120" s="36" t="s">
        <v>155</v>
      </c>
      <c r="S120" s="30"/>
      <c r="T120" s="31"/>
      <c r="U120" s="31"/>
      <c r="V120" s="31"/>
    </row>
    <row r="121" s="2" customFormat="1" ht="55" customHeight="1" spans="1:22">
      <c r="A121" s="21">
        <f t="shared" si="7"/>
        <v>116</v>
      </c>
      <c r="B121" s="37" t="s">
        <v>182</v>
      </c>
      <c r="C121" s="39" t="s">
        <v>44</v>
      </c>
      <c r="D121" s="45" t="s">
        <v>183</v>
      </c>
      <c r="E121" s="24" t="s">
        <v>57</v>
      </c>
      <c r="F121" s="23" t="str">
        <f>_xlfn.DISPIMG("ID_D9B2ABA336A44EFC94C706382A7DAD42",1)</f>
        <v>=DISPIMG("ID_D9B2ABA336A44EFC94C706382A7DAD42",1)</v>
      </c>
      <c r="G121" s="25"/>
      <c r="H121" s="25"/>
      <c r="I121" s="25"/>
      <c r="J121" s="26"/>
      <c r="K121" s="25"/>
      <c r="L121" s="28"/>
      <c r="M121" s="34">
        <v>50</v>
      </c>
      <c r="N121" s="29"/>
      <c r="O121" s="27"/>
      <c r="P121" s="25"/>
      <c r="Q121" s="34">
        <v>50</v>
      </c>
      <c r="R121" s="36" t="s">
        <v>155</v>
      </c>
      <c r="S121" s="30"/>
      <c r="T121" s="31"/>
      <c r="U121" s="31"/>
      <c r="V121" s="31"/>
    </row>
    <row r="122" s="2" customFormat="1" ht="55" customHeight="1" spans="1:22">
      <c r="A122" s="21">
        <f t="shared" si="7"/>
        <v>117</v>
      </c>
      <c r="B122" s="37" t="s">
        <v>184</v>
      </c>
      <c r="C122" s="39" t="s">
        <v>44</v>
      </c>
      <c r="D122" s="45" t="s">
        <v>185</v>
      </c>
      <c r="E122" s="24" t="s">
        <v>57</v>
      </c>
      <c r="F122" s="23" t="str">
        <f>_xlfn.DISPIMG("ID_2CB355256A244DD18EB07D945ED237DE",1)</f>
        <v>=DISPIMG("ID_2CB355256A244DD18EB07D945ED237DE",1)</v>
      </c>
      <c r="G122" s="25"/>
      <c r="H122" s="25"/>
      <c r="I122" s="25"/>
      <c r="J122" s="26"/>
      <c r="K122" s="25"/>
      <c r="L122" s="28"/>
      <c r="M122" s="34">
        <v>50</v>
      </c>
      <c r="N122" s="29"/>
      <c r="O122" s="27"/>
      <c r="P122" s="25"/>
      <c r="Q122" s="34">
        <v>50</v>
      </c>
      <c r="R122" s="36" t="s">
        <v>155</v>
      </c>
      <c r="S122" s="30"/>
      <c r="T122" s="31"/>
      <c r="U122" s="31"/>
      <c r="V122" s="31"/>
    </row>
    <row r="123" s="2" customFormat="1" ht="55" customHeight="1" spans="1:22">
      <c r="A123" s="21">
        <f t="shared" si="7"/>
        <v>118</v>
      </c>
      <c r="B123" s="37" t="s">
        <v>186</v>
      </c>
      <c r="C123" s="39" t="s">
        <v>44</v>
      </c>
      <c r="D123" s="45" t="s">
        <v>187</v>
      </c>
      <c r="E123" s="24" t="s">
        <v>57</v>
      </c>
      <c r="F123" s="23" t="str">
        <f>_xlfn.DISPIMG("ID_586A04D794294414870A7CC0C3F0338A",1)</f>
        <v>=DISPIMG("ID_586A04D794294414870A7CC0C3F0338A",1)</v>
      </c>
      <c r="G123" s="25"/>
      <c r="H123" s="25"/>
      <c r="I123" s="25"/>
      <c r="J123" s="26"/>
      <c r="K123" s="25"/>
      <c r="L123" s="28"/>
      <c r="M123" s="34">
        <v>50</v>
      </c>
      <c r="N123" s="29"/>
      <c r="O123" s="27"/>
      <c r="P123" s="25"/>
      <c r="Q123" s="34">
        <v>50</v>
      </c>
      <c r="R123" s="36" t="s">
        <v>155</v>
      </c>
      <c r="S123" s="30"/>
      <c r="T123" s="31"/>
      <c r="U123" s="31"/>
      <c r="V123" s="31"/>
    </row>
    <row r="124" s="2" customFormat="1" ht="55" customHeight="1" spans="1:22">
      <c r="A124" s="21">
        <f t="shared" si="7"/>
        <v>119</v>
      </c>
      <c r="B124" s="37" t="s">
        <v>188</v>
      </c>
      <c r="C124" s="39" t="s">
        <v>44</v>
      </c>
      <c r="D124" s="45" t="s">
        <v>189</v>
      </c>
      <c r="E124" s="24" t="s">
        <v>57</v>
      </c>
      <c r="F124" s="23" t="str">
        <f>_xlfn.DISPIMG("ID_780128D37BD44108867631A4F405C93A",1)</f>
        <v>=DISPIMG("ID_780128D37BD44108867631A4F405C93A",1)</v>
      </c>
      <c r="G124" s="25"/>
      <c r="H124" s="25"/>
      <c r="I124" s="25"/>
      <c r="J124" s="26"/>
      <c r="K124" s="25"/>
      <c r="L124" s="28"/>
      <c r="M124" s="34">
        <v>50</v>
      </c>
      <c r="N124" s="29"/>
      <c r="O124" s="27"/>
      <c r="P124" s="25"/>
      <c r="Q124" s="34">
        <v>50</v>
      </c>
      <c r="R124" s="36" t="s">
        <v>155</v>
      </c>
      <c r="S124" s="30"/>
      <c r="T124" s="31"/>
      <c r="U124" s="31"/>
      <c r="V124" s="31"/>
    </row>
    <row r="125" s="2" customFormat="1" ht="55" customHeight="1" spans="1:22">
      <c r="A125" s="21">
        <f t="shared" si="7"/>
        <v>120</v>
      </c>
      <c r="B125" s="37" t="s">
        <v>190</v>
      </c>
      <c r="C125" s="39" t="s">
        <v>44</v>
      </c>
      <c r="D125" s="45" t="s">
        <v>191</v>
      </c>
      <c r="E125" s="24" t="s">
        <v>57</v>
      </c>
      <c r="F125" s="23" t="str">
        <f>_xlfn.DISPIMG("ID_52989CF241CA49B4BB8508DE5BFF58F2",1)</f>
        <v>=DISPIMG("ID_52989CF241CA49B4BB8508DE5BFF58F2",1)</v>
      </c>
      <c r="G125" s="25"/>
      <c r="H125" s="25"/>
      <c r="I125" s="25"/>
      <c r="J125" s="26"/>
      <c r="K125" s="25"/>
      <c r="L125" s="28"/>
      <c r="M125" s="34">
        <v>50</v>
      </c>
      <c r="N125" s="29"/>
      <c r="O125" s="27"/>
      <c r="P125" s="25"/>
      <c r="Q125" s="34">
        <v>50</v>
      </c>
      <c r="R125" s="36" t="s">
        <v>155</v>
      </c>
      <c r="S125" s="30"/>
      <c r="T125" s="31"/>
      <c r="U125" s="31"/>
      <c r="V125" s="31"/>
    </row>
    <row r="126" s="2" customFormat="1" ht="55" customHeight="1" spans="1:22">
      <c r="A126" s="21">
        <f t="shared" ref="A126:A135" si="8">ROW()-5</f>
        <v>121</v>
      </c>
      <c r="B126" s="37" t="s">
        <v>192</v>
      </c>
      <c r="C126" s="39" t="s">
        <v>44</v>
      </c>
      <c r="D126" s="45" t="s">
        <v>193</v>
      </c>
      <c r="E126" s="24" t="s">
        <v>57</v>
      </c>
      <c r="F126" s="23" t="str">
        <f>_xlfn.DISPIMG("ID_4AEE306B22714D3FB3A0A59835A9F70E",1)</f>
        <v>=DISPIMG("ID_4AEE306B22714D3FB3A0A59835A9F70E",1)</v>
      </c>
      <c r="G126" s="25"/>
      <c r="H126" s="25"/>
      <c r="I126" s="25"/>
      <c r="J126" s="26"/>
      <c r="K126" s="25"/>
      <c r="L126" s="28"/>
      <c r="M126" s="34">
        <v>50</v>
      </c>
      <c r="N126" s="29"/>
      <c r="O126" s="27"/>
      <c r="P126" s="25"/>
      <c r="Q126" s="34">
        <v>50</v>
      </c>
      <c r="R126" s="36" t="s">
        <v>155</v>
      </c>
      <c r="S126" s="30"/>
      <c r="T126" s="31"/>
      <c r="U126" s="31"/>
      <c r="V126" s="31"/>
    </row>
    <row r="127" s="2" customFormat="1" ht="55" customHeight="1" spans="1:22">
      <c r="A127" s="21">
        <f t="shared" si="8"/>
        <v>122</v>
      </c>
      <c r="B127" s="37" t="s">
        <v>194</v>
      </c>
      <c r="C127" s="39" t="s">
        <v>44</v>
      </c>
      <c r="D127" s="45" t="s">
        <v>195</v>
      </c>
      <c r="E127" s="24" t="s">
        <v>57</v>
      </c>
      <c r="F127" s="23" t="str">
        <f>_xlfn.DISPIMG("ID_639BC6A51479434AB2B0273494A53223",1)</f>
        <v>=DISPIMG("ID_639BC6A51479434AB2B0273494A53223",1)</v>
      </c>
      <c r="G127" s="25"/>
      <c r="H127" s="25"/>
      <c r="I127" s="25"/>
      <c r="J127" s="26"/>
      <c r="K127" s="25"/>
      <c r="L127" s="28"/>
      <c r="M127" s="34">
        <v>50</v>
      </c>
      <c r="N127" s="29"/>
      <c r="O127" s="27"/>
      <c r="P127" s="25"/>
      <c r="Q127" s="34">
        <v>50</v>
      </c>
      <c r="R127" s="36" t="s">
        <v>155</v>
      </c>
      <c r="S127" s="30"/>
      <c r="T127" s="31"/>
      <c r="U127" s="31"/>
      <c r="V127" s="31"/>
    </row>
    <row r="128" s="2" customFormat="1" ht="55" customHeight="1" spans="1:22">
      <c r="A128" s="21">
        <f t="shared" si="8"/>
        <v>123</v>
      </c>
      <c r="B128" s="37" t="s">
        <v>196</v>
      </c>
      <c r="C128" s="39" t="s">
        <v>44</v>
      </c>
      <c r="D128" s="45" t="s">
        <v>197</v>
      </c>
      <c r="E128" s="24" t="s">
        <v>57</v>
      </c>
      <c r="F128" s="23" t="str">
        <f>_xlfn.DISPIMG("ID_395D3FE1A87B45EEBACB4CC7D9DB95E6",1)</f>
        <v>=DISPIMG("ID_395D3FE1A87B45EEBACB4CC7D9DB95E6",1)</v>
      </c>
      <c r="G128" s="25"/>
      <c r="H128" s="25"/>
      <c r="I128" s="25"/>
      <c r="J128" s="26"/>
      <c r="K128" s="25"/>
      <c r="L128" s="28"/>
      <c r="M128" s="34">
        <v>50</v>
      </c>
      <c r="N128" s="29"/>
      <c r="O128" s="27"/>
      <c r="P128" s="25"/>
      <c r="Q128" s="34">
        <v>50</v>
      </c>
      <c r="R128" s="36" t="s">
        <v>155</v>
      </c>
      <c r="S128" s="30"/>
      <c r="T128" s="31"/>
      <c r="U128" s="31"/>
      <c r="V128" s="31"/>
    </row>
    <row r="129" s="2" customFormat="1" ht="55" customHeight="1" spans="1:22">
      <c r="A129" s="21">
        <f t="shared" si="8"/>
        <v>124</v>
      </c>
      <c r="B129" s="37" t="s">
        <v>198</v>
      </c>
      <c r="C129" s="39" t="s">
        <v>44</v>
      </c>
      <c r="D129" s="45" t="s">
        <v>199</v>
      </c>
      <c r="E129" s="24" t="s">
        <v>57</v>
      </c>
      <c r="F129" s="23" t="str">
        <f>_xlfn.DISPIMG("ID_BF08DAFC7B5B44929A2F674E61754034",1)</f>
        <v>=DISPIMG("ID_BF08DAFC7B5B44929A2F674E61754034",1)</v>
      </c>
      <c r="G129" s="25"/>
      <c r="H129" s="25"/>
      <c r="I129" s="25"/>
      <c r="J129" s="26"/>
      <c r="K129" s="25"/>
      <c r="L129" s="28"/>
      <c r="M129" s="34">
        <v>50</v>
      </c>
      <c r="N129" s="29"/>
      <c r="O129" s="27"/>
      <c r="P129" s="25"/>
      <c r="Q129" s="34">
        <v>50</v>
      </c>
      <c r="R129" s="36" t="s">
        <v>155</v>
      </c>
      <c r="S129" s="30"/>
      <c r="T129" s="31"/>
      <c r="U129" s="31"/>
      <c r="V129" s="31"/>
    </row>
    <row r="130" s="2" customFormat="1" ht="55" customHeight="1" spans="1:22">
      <c r="A130" s="21">
        <f t="shared" si="8"/>
        <v>125</v>
      </c>
      <c r="B130" s="22" t="s">
        <v>200</v>
      </c>
      <c r="C130" s="22" t="s">
        <v>44</v>
      </c>
      <c r="D130" s="23" t="s">
        <v>201</v>
      </c>
      <c r="E130" s="24" t="s">
        <v>57</v>
      </c>
      <c r="F130" s="23"/>
      <c r="G130" s="25"/>
      <c r="H130" s="25"/>
      <c r="I130" s="25"/>
      <c r="J130" s="26"/>
      <c r="K130" s="25"/>
      <c r="L130" s="28"/>
      <c r="M130" s="29"/>
      <c r="N130" s="29"/>
      <c r="O130" s="27"/>
      <c r="P130" s="25"/>
      <c r="Q130" s="32">
        <v>60</v>
      </c>
      <c r="R130" s="25" t="s">
        <v>202</v>
      </c>
      <c r="S130" s="30" t="s">
        <v>26</v>
      </c>
      <c r="T130" s="31"/>
      <c r="U130" s="31"/>
      <c r="V130" s="31"/>
    </row>
    <row r="131" s="2" customFormat="1" ht="55" customHeight="1" spans="1:22">
      <c r="A131" s="21">
        <f t="shared" si="8"/>
        <v>126</v>
      </c>
      <c r="B131" s="22" t="s">
        <v>203</v>
      </c>
      <c r="C131" s="22" t="s">
        <v>44</v>
      </c>
      <c r="D131" s="24" t="s">
        <v>204</v>
      </c>
      <c r="E131" s="24" t="s">
        <v>57</v>
      </c>
      <c r="F131" s="24"/>
      <c r="G131" s="25"/>
      <c r="H131" s="25"/>
      <c r="I131" s="25"/>
      <c r="J131" s="26"/>
      <c r="K131" s="25"/>
      <c r="L131" s="28"/>
      <c r="M131" s="29"/>
      <c r="N131" s="29"/>
      <c r="O131" s="27"/>
      <c r="P131" s="25"/>
      <c r="Q131" s="32">
        <v>60</v>
      </c>
      <c r="R131" s="25" t="s">
        <v>202</v>
      </c>
      <c r="S131" s="30" t="s">
        <v>26</v>
      </c>
      <c r="T131" s="31"/>
      <c r="U131" s="31"/>
      <c r="V131" s="31"/>
    </row>
    <row r="132" s="2" customFormat="1" ht="55" customHeight="1" spans="1:22">
      <c r="A132" s="21">
        <f t="shared" si="8"/>
        <v>127</v>
      </c>
      <c r="B132" s="22" t="s">
        <v>205</v>
      </c>
      <c r="C132" s="22" t="s">
        <v>44</v>
      </c>
      <c r="D132" s="24" t="s">
        <v>201</v>
      </c>
      <c r="E132" s="24" t="s">
        <v>57</v>
      </c>
      <c r="F132" s="24"/>
      <c r="G132" s="25"/>
      <c r="H132" s="25"/>
      <c r="I132" s="25"/>
      <c r="J132" s="26"/>
      <c r="K132" s="25"/>
      <c r="L132" s="28"/>
      <c r="M132" s="29"/>
      <c r="N132" s="29"/>
      <c r="O132" s="27"/>
      <c r="P132" s="25"/>
      <c r="Q132" s="32">
        <v>10</v>
      </c>
      <c r="R132" s="25" t="s">
        <v>202</v>
      </c>
      <c r="S132" s="30" t="s">
        <v>26</v>
      </c>
      <c r="T132" s="31"/>
      <c r="U132" s="31"/>
      <c r="V132" s="31"/>
    </row>
    <row r="133" s="2" customFormat="1" ht="55" customHeight="1" spans="1:22">
      <c r="A133" s="21">
        <f t="shared" si="8"/>
        <v>128</v>
      </c>
      <c r="B133" s="22" t="s">
        <v>206</v>
      </c>
      <c r="C133" s="22" t="s">
        <v>44</v>
      </c>
      <c r="D133" s="24" t="s">
        <v>207</v>
      </c>
      <c r="E133" s="24" t="s">
        <v>57</v>
      </c>
      <c r="F133" s="24"/>
      <c r="G133" s="25"/>
      <c r="H133" s="25"/>
      <c r="I133" s="25"/>
      <c r="J133" s="26"/>
      <c r="K133" s="25"/>
      <c r="L133" s="28"/>
      <c r="M133" s="29"/>
      <c r="N133" s="29"/>
      <c r="O133" s="27"/>
      <c r="P133" s="25"/>
      <c r="Q133" s="32">
        <v>30</v>
      </c>
      <c r="R133" s="25" t="s">
        <v>202</v>
      </c>
      <c r="S133" s="30" t="s">
        <v>26</v>
      </c>
      <c r="T133" s="31"/>
      <c r="U133" s="31"/>
      <c r="V133" s="31"/>
    </row>
    <row r="134" s="2" customFormat="1" ht="55" customHeight="1" spans="1:22">
      <c r="A134" s="21">
        <f t="shared" si="8"/>
        <v>129</v>
      </c>
      <c r="B134" s="22" t="s">
        <v>208</v>
      </c>
      <c r="C134" s="22" t="s">
        <v>44</v>
      </c>
      <c r="D134" s="24" t="s">
        <v>209</v>
      </c>
      <c r="E134" s="24" t="s">
        <v>57</v>
      </c>
      <c r="F134" s="24"/>
      <c r="G134" s="25"/>
      <c r="H134" s="25"/>
      <c r="I134" s="25"/>
      <c r="J134" s="26"/>
      <c r="K134" s="25"/>
      <c r="L134" s="28"/>
      <c r="M134" s="29"/>
      <c r="N134" s="29"/>
      <c r="O134" s="27"/>
      <c r="P134" s="25"/>
      <c r="Q134" s="32">
        <v>30</v>
      </c>
      <c r="R134" s="25" t="s">
        <v>202</v>
      </c>
      <c r="S134" s="30" t="s">
        <v>26</v>
      </c>
      <c r="T134" s="31"/>
      <c r="U134" s="31"/>
      <c r="V134" s="31"/>
    </row>
    <row r="135" s="2" customFormat="1" ht="55" customHeight="1" spans="1:22">
      <c r="A135" s="21">
        <f t="shared" si="8"/>
        <v>130</v>
      </c>
      <c r="B135" s="22" t="s">
        <v>206</v>
      </c>
      <c r="C135" s="22" t="s">
        <v>44</v>
      </c>
      <c r="D135" s="23" t="s">
        <v>210</v>
      </c>
      <c r="E135" s="24" t="s">
        <v>57</v>
      </c>
      <c r="F135" s="23"/>
      <c r="G135" s="25"/>
      <c r="H135" s="25"/>
      <c r="I135" s="25"/>
      <c r="J135" s="26"/>
      <c r="K135" s="25"/>
      <c r="L135" s="28"/>
      <c r="M135" s="29"/>
      <c r="N135" s="29"/>
      <c r="O135" s="27"/>
      <c r="P135" s="25"/>
      <c r="Q135" s="32">
        <v>30</v>
      </c>
      <c r="R135" s="25" t="s">
        <v>202</v>
      </c>
      <c r="S135" s="30" t="s">
        <v>26</v>
      </c>
      <c r="T135" s="31"/>
      <c r="U135" s="31"/>
      <c r="V135" s="31"/>
    </row>
    <row r="136" s="2" customFormat="1" ht="55" customHeight="1" spans="1:22">
      <c r="A136" s="21">
        <f t="shared" ref="A136:A145" si="9">ROW()-5</f>
        <v>131</v>
      </c>
      <c r="B136" s="22" t="s">
        <v>208</v>
      </c>
      <c r="C136" s="22" t="s">
        <v>44</v>
      </c>
      <c r="D136" s="24" t="s">
        <v>211</v>
      </c>
      <c r="E136" s="24" t="s">
        <v>57</v>
      </c>
      <c r="F136" s="24"/>
      <c r="G136" s="25"/>
      <c r="H136" s="25"/>
      <c r="I136" s="25"/>
      <c r="J136" s="26"/>
      <c r="K136" s="25"/>
      <c r="L136" s="28"/>
      <c r="M136" s="29"/>
      <c r="N136" s="29"/>
      <c r="O136" s="27"/>
      <c r="P136" s="25"/>
      <c r="Q136" s="32">
        <v>30</v>
      </c>
      <c r="R136" s="25" t="s">
        <v>202</v>
      </c>
      <c r="S136" s="30" t="s">
        <v>26</v>
      </c>
      <c r="T136" s="31"/>
      <c r="U136" s="31"/>
      <c r="V136" s="31"/>
    </row>
    <row r="137" s="2" customFormat="1" ht="55" customHeight="1" spans="1:22">
      <c r="A137" s="21">
        <f t="shared" si="9"/>
        <v>132</v>
      </c>
      <c r="B137" s="22" t="s">
        <v>212</v>
      </c>
      <c r="C137" s="22" t="s">
        <v>44</v>
      </c>
      <c r="D137" s="23" t="s">
        <v>213</v>
      </c>
      <c r="E137" s="24" t="s">
        <v>57</v>
      </c>
      <c r="F137" s="23"/>
      <c r="G137" s="25"/>
      <c r="H137" s="25"/>
      <c r="I137" s="25"/>
      <c r="J137" s="26"/>
      <c r="K137" s="25"/>
      <c r="L137" s="28"/>
      <c r="M137" s="29"/>
      <c r="N137" s="29"/>
      <c r="O137" s="27"/>
      <c r="P137" s="25"/>
      <c r="Q137" s="32">
        <v>20</v>
      </c>
      <c r="R137" s="25" t="s">
        <v>202</v>
      </c>
      <c r="S137" s="30" t="s">
        <v>26</v>
      </c>
      <c r="T137" s="31"/>
      <c r="U137" s="31"/>
      <c r="V137" s="31"/>
    </row>
    <row r="138" s="2" customFormat="1" ht="55" customHeight="1" spans="1:22">
      <c r="A138" s="21">
        <f t="shared" si="9"/>
        <v>133</v>
      </c>
      <c r="B138" s="22" t="s">
        <v>214</v>
      </c>
      <c r="C138" s="22" t="s">
        <v>44</v>
      </c>
      <c r="D138" s="24" t="s">
        <v>215</v>
      </c>
      <c r="E138" s="24" t="s">
        <v>57</v>
      </c>
      <c r="F138" s="24"/>
      <c r="G138" s="25"/>
      <c r="H138" s="25"/>
      <c r="I138" s="25"/>
      <c r="J138" s="26"/>
      <c r="K138" s="25"/>
      <c r="L138" s="28"/>
      <c r="M138" s="29"/>
      <c r="N138" s="29"/>
      <c r="O138" s="27"/>
      <c r="P138" s="25"/>
      <c r="Q138" s="32">
        <v>20</v>
      </c>
      <c r="R138" s="25" t="s">
        <v>202</v>
      </c>
      <c r="S138" s="30" t="s">
        <v>26</v>
      </c>
      <c r="T138" s="31"/>
      <c r="U138" s="31"/>
      <c r="V138" s="31"/>
    </row>
    <row r="139" s="2" customFormat="1" ht="55" customHeight="1" spans="1:22">
      <c r="A139" s="21">
        <f t="shared" si="9"/>
        <v>134</v>
      </c>
      <c r="B139" s="22" t="s">
        <v>216</v>
      </c>
      <c r="C139" s="22" t="s">
        <v>44</v>
      </c>
      <c r="D139" s="24" t="s">
        <v>204</v>
      </c>
      <c r="E139" s="24" t="s">
        <v>57</v>
      </c>
      <c r="F139" s="24"/>
      <c r="G139" s="25"/>
      <c r="H139" s="25"/>
      <c r="I139" s="25"/>
      <c r="J139" s="26"/>
      <c r="K139" s="25"/>
      <c r="L139" s="28"/>
      <c r="M139" s="29"/>
      <c r="N139" s="29"/>
      <c r="O139" s="27"/>
      <c r="P139" s="25"/>
      <c r="Q139" s="32">
        <v>20</v>
      </c>
      <c r="R139" s="25" t="s">
        <v>202</v>
      </c>
      <c r="S139" s="30" t="s">
        <v>26</v>
      </c>
      <c r="T139" s="31"/>
      <c r="U139" s="31"/>
      <c r="V139" s="31"/>
    </row>
    <row r="140" s="2" customFormat="1" ht="55" customHeight="1" spans="1:22">
      <c r="A140" s="21">
        <f t="shared" si="9"/>
        <v>135</v>
      </c>
      <c r="B140" s="22" t="s">
        <v>217</v>
      </c>
      <c r="C140" s="22" t="s">
        <v>44</v>
      </c>
      <c r="D140" s="24" t="s">
        <v>204</v>
      </c>
      <c r="E140" s="24" t="s">
        <v>57</v>
      </c>
      <c r="F140" s="23"/>
      <c r="G140" s="25"/>
      <c r="H140" s="25"/>
      <c r="I140" s="25"/>
      <c r="J140" s="26"/>
      <c r="K140" s="25"/>
      <c r="L140" s="28"/>
      <c r="M140" s="29"/>
      <c r="N140" s="29"/>
      <c r="O140" s="27"/>
      <c r="P140" s="25"/>
      <c r="Q140" s="32">
        <v>20</v>
      </c>
      <c r="R140" s="25" t="s">
        <v>202</v>
      </c>
      <c r="S140" s="30" t="s">
        <v>26</v>
      </c>
      <c r="T140" s="31"/>
      <c r="U140" s="31"/>
      <c r="V140" s="31"/>
    </row>
    <row r="141" s="2" customFormat="1" ht="55" customHeight="1" spans="1:22">
      <c r="A141" s="21">
        <f t="shared" si="9"/>
        <v>136</v>
      </c>
      <c r="B141" s="22" t="s">
        <v>218</v>
      </c>
      <c r="C141" s="22" t="s">
        <v>44</v>
      </c>
      <c r="D141" s="23" t="s">
        <v>213</v>
      </c>
      <c r="E141" s="24" t="s">
        <v>57</v>
      </c>
      <c r="F141" s="23"/>
      <c r="G141" s="25"/>
      <c r="H141" s="25"/>
      <c r="I141" s="25"/>
      <c r="J141" s="26"/>
      <c r="K141" s="25"/>
      <c r="L141" s="28"/>
      <c r="M141" s="29"/>
      <c r="N141" s="29"/>
      <c r="O141" s="27"/>
      <c r="P141" s="25"/>
      <c r="Q141" s="32">
        <v>20</v>
      </c>
      <c r="R141" s="25" t="s">
        <v>202</v>
      </c>
      <c r="S141" s="30" t="s">
        <v>26</v>
      </c>
      <c r="T141" s="31"/>
      <c r="U141" s="31"/>
      <c r="V141" s="31"/>
    </row>
    <row r="142" s="2" customFormat="1" ht="55" customHeight="1" spans="1:22">
      <c r="A142" s="21">
        <f t="shared" si="9"/>
        <v>137</v>
      </c>
      <c r="B142" s="22" t="s">
        <v>219</v>
      </c>
      <c r="C142" s="22" t="s">
        <v>44</v>
      </c>
      <c r="D142" s="24" t="s">
        <v>220</v>
      </c>
      <c r="E142" s="24" t="s">
        <v>57</v>
      </c>
      <c r="F142" s="24"/>
      <c r="G142" s="25"/>
      <c r="H142" s="25"/>
      <c r="I142" s="25"/>
      <c r="J142" s="26"/>
      <c r="K142" s="25"/>
      <c r="L142" s="28"/>
      <c r="M142" s="29"/>
      <c r="N142" s="29"/>
      <c r="O142" s="27"/>
      <c r="P142" s="25"/>
      <c r="Q142" s="32">
        <v>20</v>
      </c>
      <c r="R142" s="25" t="s">
        <v>202</v>
      </c>
      <c r="S142" s="30" t="s">
        <v>26</v>
      </c>
      <c r="T142" s="31"/>
      <c r="U142" s="31"/>
      <c r="V142" s="31"/>
    </row>
    <row r="143" s="2" customFormat="1" ht="55" customHeight="1" spans="1:22">
      <c r="A143" s="21">
        <f t="shared" si="9"/>
        <v>138</v>
      </c>
      <c r="B143" s="22" t="s">
        <v>221</v>
      </c>
      <c r="C143" s="22" t="s">
        <v>44</v>
      </c>
      <c r="D143" s="23" t="s">
        <v>222</v>
      </c>
      <c r="E143" s="24" t="s">
        <v>57</v>
      </c>
      <c r="F143" s="23"/>
      <c r="G143" s="25"/>
      <c r="H143" s="25"/>
      <c r="I143" s="25"/>
      <c r="J143" s="26"/>
      <c r="K143" s="25"/>
      <c r="L143" s="28"/>
      <c r="M143" s="29"/>
      <c r="N143" s="29"/>
      <c r="O143" s="27"/>
      <c r="P143" s="25"/>
      <c r="Q143" s="32">
        <v>20</v>
      </c>
      <c r="R143" s="25" t="s">
        <v>202</v>
      </c>
      <c r="S143" s="30" t="s">
        <v>26</v>
      </c>
      <c r="T143" s="31"/>
      <c r="U143" s="31"/>
      <c r="V143" s="31"/>
    </row>
    <row r="144" s="2" customFormat="1" ht="55" customHeight="1" spans="1:22">
      <c r="A144" s="21">
        <f t="shared" si="9"/>
        <v>139</v>
      </c>
      <c r="B144" s="22" t="s">
        <v>223</v>
      </c>
      <c r="C144" s="22" t="s">
        <v>44</v>
      </c>
      <c r="D144" s="23" t="s">
        <v>224</v>
      </c>
      <c r="E144" s="24" t="s">
        <v>57</v>
      </c>
      <c r="F144" s="23"/>
      <c r="G144" s="25"/>
      <c r="H144" s="25"/>
      <c r="I144" s="25"/>
      <c r="J144" s="26"/>
      <c r="K144" s="25"/>
      <c r="L144" s="28"/>
      <c r="M144" s="29"/>
      <c r="N144" s="29"/>
      <c r="O144" s="27"/>
      <c r="P144" s="25"/>
      <c r="Q144" s="32">
        <v>20</v>
      </c>
      <c r="R144" s="25" t="s">
        <v>202</v>
      </c>
      <c r="S144" s="30" t="s">
        <v>26</v>
      </c>
      <c r="T144" s="31"/>
      <c r="U144" s="31"/>
      <c r="V144" s="31"/>
    </row>
    <row r="145" s="2" customFormat="1" ht="55" customHeight="1" spans="1:22">
      <c r="A145" s="21">
        <f t="shared" si="9"/>
        <v>140</v>
      </c>
      <c r="B145" s="22" t="s">
        <v>225</v>
      </c>
      <c r="C145" s="22" t="s">
        <v>44</v>
      </c>
      <c r="D145" s="24" t="s">
        <v>226</v>
      </c>
      <c r="E145" s="24" t="s">
        <v>57</v>
      </c>
      <c r="F145" s="23"/>
      <c r="G145" s="25"/>
      <c r="H145" s="25"/>
      <c r="I145" s="25"/>
      <c r="J145" s="26"/>
      <c r="K145" s="25"/>
      <c r="L145" s="28"/>
      <c r="M145" s="29"/>
      <c r="N145" s="29"/>
      <c r="O145" s="27"/>
      <c r="P145" s="25"/>
      <c r="Q145" s="32">
        <v>60</v>
      </c>
      <c r="R145" s="25" t="s">
        <v>202</v>
      </c>
      <c r="S145" s="30" t="s">
        <v>26</v>
      </c>
      <c r="T145" s="31"/>
      <c r="U145" s="31"/>
      <c r="V145" s="31"/>
    </row>
    <row r="146" s="2" customFormat="1" ht="55" customHeight="1" spans="1:22">
      <c r="A146" s="21">
        <f t="shared" ref="A146:A155" si="10">ROW()-5</f>
        <v>141</v>
      </c>
      <c r="B146" s="22" t="s">
        <v>227</v>
      </c>
      <c r="C146" s="22" t="s">
        <v>44</v>
      </c>
      <c r="D146" s="23" t="s">
        <v>204</v>
      </c>
      <c r="E146" s="24" t="s">
        <v>57</v>
      </c>
      <c r="F146" s="23"/>
      <c r="G146" s="25"/>
      <c r="H146" s="25"/>
      <c r="I146" s="25"/>
      <c r="J146" s="26"/>
      <c r="K146" s="25"/>
      <c r="L146" s="28"/>
      <c r="M146" s="29"/>
      <c r="N146" s="29"/>
      <c r="O146" s="27"/>
      <c r="P146" s="25"/>
      <c r="Q146" s="32">
        <v>60</v>
      </c>
      <c r="R146" s="25" t="s">
        <v>202</v>
      </c>
      <c r="S146" s="30" t="s">
        <v>26</v>
      </c>
      <c r="T146" s="31"/>
      <c r="U146" s="31"/>
      <c r="V146" s="31"/>
    </row>
    <row r="147" s="2" customFormat="1" ht="55" customHeight="1" spans="1:22">
      <c r="A147" s="21">
        <f t="shared" si="10"/>
        <v>142</v>
      </c>
      <c r="B147" s="28" t="s">
        <v>228</v>
      </c>
      <c r="C147" s="22" t="s">
        <v>22</v>
      </c>
      <c r="D147" s="23"/>
      <c r="E147" s="24" t="s">
        <v>57</v>
      </c>
      <c r="F147" s="23"/>
      <c r="G147" s="25"/>
      <c r="H147" s="25"/>
      <c r="I147" s="25"/>
      <c r="J147" s="26"/>
      <c r="K147" s="25"/>
      <c r="L147" s="28"/>
      <c r="M147" s="29"/>
      <c r="N147" s="29"/>
      <c r="O147" s="27"/>
      <c r="P147" s="25"/>
      <c r="Q147" s="32">
        <v>60</v>
      </c>
      <c r="R147" s="25" t="s">
        <v>202</v>
      </c>
      <c r="S147" s="30" t="s">
        <v>26</v>
      </c>
      <c r="T147" s="31"/>
      <c r="U147" s="31"/>
      <c r="V147" s="31"/>
    </row>
    <row r="148" s="2" customFormat="1" ht="55" customHeight="1" spans="1:22">
      <c r="A148" s="21">
        <f t="shared" si="10"/>
        <v>143</v>
      </c>
      <c r="B148" s="22" t="s">
        <v>229</v>
      </c>
      <c r="C148" s="22" t="s">
        <v>44</v>
      </c>
      <c r="D148" s="24" t="s">
        <v>230</v>
      </c>
      <c r="E148" s="24" t="s">
        <v>57</v>
      </c>
      <c r="F148" s="23"/>
      <c r="G148" s="25"/>
      <c r="H148" s="25"/>
      <c r="I148" s="25"/>
      <c r="J148" s="26"/>
      <c r="K148" s="25"/>
      <c r="L148" s="28"/>
      <c r="M148" s="29"/>
      <c r="N148" s="29"/>
      <c r="O148" s="27"/>
      <c r="P148" s="25"/>
      <c r="Q148" s="32">
        <v>30</v>
      </c>
      <c r="R148" s="25" t="s">
        <v>202</v>
      </c>
      <c r="S148" s="30" t="s">
        <v>26</v>
      </c>
      <c r="T148" s="31"/>
      <c r="U148" s="31"/>
      <c r="V148" s="31"/>
    </row>
    <row r="149" s="2" customFormat="1" ht="55" customHeight="1" spans="1:22">
      <c r="A149" s="21">
        <f t="shared" si="10"/>
        <v>144</v>
      </c>
      <c r="B149" s="22" t="s">
        <v>231</v>
      </c>
      <c r="C149" s="22" t="s">
        <v>44</v>
      </c>
      <c r="D149" s="23" t="s">
        <v>232</v>
      </c>
      <c r="E149" s="24" t="s">
        <v>57</v>
      </c>
      <c r="F149" s="23"/>
      <c r="G149" s="25"/>
      <c r="H149" s="25"/>
      <c r="I149" s="25"/>
      <c r="J149" s="26"/>
      <c r="K149" s="25"/>
      <c r="L149" s="28"/>
      <c r="M149" s="29"/>
      <c r="N149" s="29"/>
      <c r="O149" s="27"/>
      <c r="P149" s="25"/>
      <c r="Q149" s="32">
        <v>30</v>
      </c>
      <c r="R149" s="25" t="s">
        <v>202</v>
      </c>
      <c r="S149" s="30" t="s">
        <v>26</v>
      </c>
      <c r="T149" s="31"/>
      <c r="U149" s="31"/>
      <c r="V149" s="31"/>
    </row>
    <row r="150" s="2" customFormat="1" ht="55" customHeight="1" spans="1:22">
      <c r="A150" s="21">
        <f t="shared" si="10"/>
        <v>145</v>
      </c>
      <c r="B150" s="22" t="s">
        <v>233</v>
      </c>
      <c r="C150" s="22" t="s">
        <v>44</v>
      </c>
      <c r="D150" s="24" t="s">
        <v>234</v>
      </c>
      <c r="E150" s="24" t="s">
        <v>57</v>
      </c>
      <c r="F150" s="24"/>
      <c r="G150" s="25"/>
      <c r="H150" s="25"/>
      <c r="I150" s="25"/>
      <c r="J150" s="26"/>
      <c r="K150" s="25"/>
      <c r="L150" s="28"/>
      <c r="M150" s="29"/>
      <c r="N150" s="29"/>
      <c r="O150" s="27"/>
      <c r="P150" s="25"/>
      <c r="Q150" s="32">
        <v>30</v>
      </c>
      <c r="R150" s="25" t="s">
        <v>202</v>
      </c>
      <c r="S150" s="30" t="s">
        <v>26</v>
      </c>
      <c r="T150" s="31"/>
      <c r="U150" s="31"/>
      <c r="V150" s="31"/>
    </row>
    <row r="151" s="2" customFormat="1" ht="55" customHeight="1" spans="1:22">
      <c r="A151" s="21">
        <f t="shared" si="10"/>
        <v>146</v>
      </c>
      <c r="B151" s="22" t="s">
        <v>235</v>
      </c>
      <c r="C151" s="22" t="s">
        <v>44</v>
      </c>
      <c r="D151" s="24" t="s">
        <v>222</v>
      </c>
      <c r="E151" s="24" t="s">
        <v>57</v>
      </c>
      <c r="F151" s="24"/>
      <c r="G151" s="25"/>
      <c r="H151" s="25"/>
      <c r="I151" s="25"/>
      <c r="J151" s="26"/>
      <c r="K151" s="25"/>
      <c r="L151" s="28"/>
      <c r="M151" s="29"/>
      <c r="N151" s="29"/>
      <c r="O151" s="27"/>
      <c r="P151" s="25"/>
      <c r="Q151" s="32">
        <v>30</v>
      </c>
      <c r="R151" s="25" t="s">
        <v>202</v>
      </c>
      <c r="S151" s="30" t="s">
        <v>26</v>
      </c>
      <c r="T151" s="31"/>
      <c r="U151" s="31"/>
      <c r="V151" s="31"/>
    </row>
    <row r="152" s="2" customFormat="1" ht="55" customHeight="1" spans="1:22">
      <c r="A152" s="21">
        <f t="shared" si="10"/>
        <v>147</v>
      </c>
      <c r="B152" s="28" t="s">
        <v>236</v>
      </c>
      <c r="C152" s="22" t="s">
        <v>44</v>
      </c>
      <c r="D152" s="24"/>
      <c r="E152" s="24" t="s">
        <v>57</v>
      </c>
      <c r="F152" s="24"/>
      <c r="G152" s="25"/>
      <c r="H152" s="25"/>
      <c r="I152" s="25"/>
      <c r="J152" s="26"/>
      <c r="K152" s="25"/>
      <c r="L152" s="28"/>
      <c r="M152" s="29"/>
      <c r="N152" s="29"/>
      <c r="O152" s="27"/>
      <c r="P152" s="25"/>
      <c r="Q152" s="32">
        <v>20</v>
      </c>
      <c r="R152" s="25" t="s">
        <v>202</v>
      </c>
      <c r="S152" s="30" t="s">
        <v>26</v>
      </c>
      <c r="T152" s="31"/>
      <c r="U152" s="31"/>
      <c r="V152" s="31"/>
    </row>
    <row r="153" s="2" customFormat="1" ht="55" customHeight="1" spans="1:22">
      <c r="A153" s="21">
        <f t="shared" si="10"/>
        <v>148</v>
      </c>
      <c r="B153" s="22" t="s">
        <v>237</v>
      </c>
      <c r="C153" s="22" t="s">
        <v>22</v>
      </c>
      <c r="D153" s="23" t="s">
        <v>238</v>
      </c>
      <c r="E153" s="24" t="s">
        <v>57</v>
      </c>
      <c r="F153" s="23"/>
      <c r="G153" s="25"/>
      <c r="H153" s="25"/>
      <c r="I153" s="25"/>
      <c r="J153" s="26"/>
      <c r="K153" s="25"/>
      <c r="L153" s="28"/>
      <c r="M153" s="29"/>
      <c r="N153" s="29"/>
      <c r="O153" s="27"/>
      <c r="P153" s="25"/>
      <c r="Q153" s="32">
        <v>30</v>
      </c>
      <c r="R153" s="25" t="s">
        <v>202</v>
      </c>
      <c r="S153" s="30" t="s">
        <v>26</v>
      </c>
      <c r="T153" s="31"/>
      <c r="U153" s="31"/>
      <c r="V153" s="31"/>
    </row>
    <row r="154" s="2" customFormat="1" ht="55" customHeight="1" spans="1:22">
      <c r="A154" s="21">
        <f t="shared" si="10"/>
        <v>149</v>
      </c>
      <c r="B154" s="22" t="s">
        <v>239</v>
      </c>
      <c r="C154" s="22" t="s">
        <v>44</v>
      </c>
      <c r="D154" s="24" t="s">
        <v>234</v>
      </c>
      <c r="E154" s="24" t="s">
        <v>57</v>
      </c>
      <c r="F154" s="24"/>
      <c r="G154" s="25"/>
      <c r="H154" s="25"/>
      <c r="I154" s="25"/>
      <c r="J154" s="26"/>
      <c r="K154" s="25"/>
      <c r="L154" s="28"/>
      <c r="M154" s="29"/>
      <c r="N154" s="29"/>
      <c r="O154" s="27"/>
      <c r="P154" s="25"/>
      <c r="Q154" s="32">
        <v>30</v>
      </c>
      <c r="R154" s="25" t="s">
        <v>202</v>
      </c>
      <c r="S154" s="30" t="s">
        <v>26</v>
      </c>
      <c r="T154" s="31"/>
      <c r="U154" s="31"/>
      <c r="V154" s="31"/>
    </row>
    <row r="155" s="2" customFormat="1" ht="55" customHeight="1" spans="1:22">
      <c r="A155" s="21">
        <f t="shared" si="10"/>
        <v>150</v>
      </c>
      <c r="B155" s="22" t="s">
        <v>240</v>
      </c>
      <c r="C155" s="22" t="s">
        <v>44</v>
      </c>
      <c r="D155" s="24" t="s">
        <v>234</v>
      </c>
      <c r="E155" s="24" t="s">
        <v>57</v>
      </c>
      <c r="F155" s="24"/>
      <c r="G155" s="25"/>
      <c r="H155" s="25"/>
      <c r="I155" s="25"/>
      <c r="J155" s="26"/>
      <c r="K155" s="25"/>
      <c r="L155" s="28"/>
      <c r="M155" s="29"/>
      <c r="N155" s="29"/>
      <c r="O155" s="27"/>
      <c r="P155" s="25"/>
      <c r="Q155" s="32">
        <v>30</v>
      </c>
      <c r="R155" s="25" t="s">
        <v>202</v>
      </c>
      <c r="S155" s="30" t="s">
        <v>26</v>
      </c>
      <c r="T155" s="31"/>
      <c r="U155" s="31"/>
      <c r="V155" s="31"/>
    </row>
    <row r="156" s="2" customFormat="1" ht="15" spans="1:22">
      <c r="A156" s="46" t="s">
        <v>241</v>
      </c>
      <c r="B156" s="47"/>
      <c r="C156" s="47"/>
      <c r="D156" s="47"/>
      <c r="E156" s="47"/>
      <c r="F156" s="47"/>
      <c r="G156" s="48">
        <f t="shared" ref="G156:Q156" si="11">SUM(G6:G105)</f>
        <v>0</v>
      </c>
      <c r="H156" s="48">
        <f t="shared" si="11"/>
        <v>0</v>
      </c>
      <c r="I156" s="48">
        <f t="shared" si="11"/>
        <v>0</v>
      </c>
      <c r="J156" s="48">
        <f t="shared" si="11"/>
        <v>0</v>
      </c>
      <c r="K156" s="48">
        <f t="shared" si="11"/>
        <v>0</v>
      </c>
      <c r="L156" s="48">
        <f t="shared" si="11"/>
        <v>0</v>
      </c>
      <c r="M156" s="48">
        <f t="shared" si="11"/>
        <v>18945</v>
      </c>
      <c r="N156" s="48">
        <f t="shared" si="11"/>
        <v>0</v>
      </c>
      <c r="O156" s="48">
        <f t="shared" si="11"/>
        <v>0</v>
      </c>
      <c r="P156" s="48">
        <f t="shared" si="11"/>
        <v>0</v>
      </c>
      <c r="Q156" s="49">
        <f>SUM(Q6:Q155)</f>
        <v>29301</v>
      </c>
      <c r="R156" s="48"/>
      <c r="S156" s="50"/>
    </row>
    <row r="157" ht="24" customHeight="1" spans="1:22">
      <c r="A157" s="51" t="s">
        <v>242</v>
      </c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</row>
  </sheetData>
  <mergeCells count="16">
    <mergeCell ref="A2:S2"/>
    <mergeCell ref="G4:Q4"/>
    <mergeCell ref="A156:D156"/>
    <mergeCell ref="A157:S157"/>
    <mergeCell ref="A4:A5"/>
    <mergeCell ref="B4:B5"/>
    <mergeCell ref="C4:C5"/>
    <mergeCell ref="D4:D5"/>
    <mergeCell ref="E4:E5"/>
    <mergeCell ref="F4:F5"/>
    <mergeCell ref="F93:F94"/>
    <mergeCell ref="F95:F96"/>
    <mergeCell ref="F97:F98"/>
    <mergeCell ref="F107:F108"/>
    <mergeCell ref="R4:R5"/>
    <mergeCell ref="S4:S5"/>
  </mergeCells>
  <pageMargins left="0.7" right="0.7" top="0.75" bottom="0.75" header="0.3" footer="0.3"/>
  <pageSetup paperSize="9" scale="9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餐厨器具（一）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才哥</cp:lastModifiedBy>
  <dcterms:created xsi:type="dcterms:W3CDTF">2023-05-12T11:15:00Z</dcterms:created>
  <dcterms:modified xsi:type="dcterms:W3CDTF">2026-01-04T02:03:52Z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01EF2AD4DCF040B38CBBC70CE7E3531F_12</vt:lpwstr>
  </property>
  <property fmtid="{D5CDD505-2E9C-101B-9397-08002B2CF9AE}" pid="4" name="CalculationRule">
    <vt:i4>0</vt:i4>
  </property>
</Properties>
</file>