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<sst xmlns="http://schemas.openxmlformats.org/spreadsheetml/2006/main" count="60" uniqueCount="21">
  <si>
    <t>附表7</t>
  </si>
  <si>
    <t>平阳县平鹤线农村道路改造提升工程综合得分计算表</t>
  </si>
  <si>
    <t>地点：</t>
  </si>
  <si>
    <t>平阳县公共资源交易中心</t>
  </si>
  <si>
    <t>序号</t>
  </si>
  <si>
    <t>投标单位名称</t>
  </si>
  <si>
    <t>有效报价（元）
(通过初步评审）</t>
  </si>
  <si>
    <t>偏差率*100</t>
  </si>
  <si>
    <t>商务得分（98.5分）</t>
  </si>
  <si>
    <t>信誉得分
（1.5分）</t>
  </si>
  <si>
    <t>综合得分</t>
  </si>
  <si>
    <t>排名</t>
  </si>
  <si>
    <t>/</t>
  </si>
  <si>
    <t>浙江金宁建设工程有限公司</t>
  </si>
  <si>
    <t>招标人编制的工程量清单预算（元）：</t>
  </si>
  <si>
    <t>调整系数（0.94、0.95、0.96）</t>
  </si>
  <si>
    <t>投标控制价A（元）</t>
  </si>
  <si>
    <t>算术平均值B</t>
  </si>
  <si>
    <t>复合系数K（0.30、0.35、0.40）</t>
  </si>
  <si>
    <t>下浮系数i(2、3、4）</t>
  </si>
  <si>
    <t>评标基准价C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</si>
</sst>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_);[Red]\(0.00\)"/>
    <numFmt numFmtId="179" formatCode="0_);[Red]\(0\)"/>
    <numFmt numFmtId="180" formatCode="0_ "/>
    <numFmt numFmtId="181" formatCode="0.0000_ "/>
    <numFmt numFmtId="182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9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 vertical="center" wrapText="1"/>
    </xf>
    <xf numFmtId="178" fontId="4" fillId="0" borderId="9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180" fontId="5" fillId="0" borderId="11" xfId="0" applyNumberFormat="1" applyFont="1" applyFill="1" applyBorder="1" applyAlignment="1">
      <alignment horizontal="center" vertical="center" wrapText="1"/>
    </xf>
    <xf numFmtId="181" fontId="6" fillId="0" borderId="11" xfId="0" applyNumberFormat="1" applyFont="1" applyFill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182" fontId="6" fillId="0" borderId="11" xfId="0" applyNumberFormat="1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80" fontId="6" fillId="0" borderId="14" xfId="0" applyNumberFormat="1" applyFont="1" applyFill="1" applyBorder="1" applyAlignment="1">
      <alignment horizontal="center" vertical="center"/>
    </xf>
    <xf numFmtId="180" fontId="6" fillId="0" borderId="12" xfId="0" applyNumberFormat="1" applyFont="1" applyFill="1" applyBorder="1" applyAlignment="1">
      <alignment horizontal="center" vertical="center"/>
    </xf>
    <xf numFmtId="177" fontId="6" fillId="0" borderId="14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80" fontId="1" fillId="0" borderId="11" xfId="0" applyNumberFormat="1" applyFont="1" applyFill="1" applyBorder="1" applyAlignment="1">
      <alignment horizontal="center" vertical="center"/>
    </xf>
    <xf numFmtId="180" fontId="6" fillId="0" borderId="11" xfId="0" applyNumberFormat="1" applyFont="1" applyFill="1" applyBorder="1" applyAlignment="1">
      <alignment horizontal="center" vertical="center"/>
    </xf>
    <xf numFmtId="180" fontId="6" fillId="0" borderId="11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 wrapText="1"/>
    </xf>
    <xf numFmtId="180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8.25%20&#24179;&#38451;&#20132;&#36890;\&#24320;&#26631;\&#24320;&#26631;&#35760;&#2440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第一信封"/>
      <sheetName val="第一信封形式与响应评审"/>
      <sheetName val="第一信封资格评审"/>
      <sheetName val="第二信封开标记录"/>
      <sheetName val="第二信封详细评审"/>
      <sheetName val="第二信封形式与响应评审"/>
      <sheetName val="信誉分 "/>
      <sheetName val="综合得分计算"/>
      <sheetName val="评审结果记录表"/>
      <sheetName val="排序"/>
      <sheetName val="Sheet2"/>
      <sheetName val="Sheet1"/>
      <sheetName val="Sheet3"/>
      <sheetName val="Sheet4"/>
      <sheetName val="Sheet5"/>
    </sheetNames>
    <sheetDataSet>
      <sheetData sheetId="0">
        <row r="1">
          <cell r="A1" t="str">
            <v>附表2</v>
          </cell>
        </row>
        <row r="2">
          <cell r="A2" t="str">
            <v>平阳县平鹤线农村道路改造提升工程第一信封开标记录表</v>
          </cell>
        </row>
        <row r="3">
          <cell r="A3" t="str">
            <v>                                                                                开标时间：2022年8月25日14时30分</v>
          </cell>
        </row>
        <row r="4">
          <cell r="A4" t="str">
            <v>序号</v>
          </cell>
          <cell r="B4" t="str">
            <v>投标人</v>
          </cell>
          <cell r="C4" t="str">
            <v>送达情况</v>
          </cell>
          <cell r="D4" t="str">
            <v>密封情况</v>
          </cell>
          <cell r="E4" t="str">
            <v>质量目标</v>
          </cell>
          <cell r="F4" t="str">
            <v>工期  </v>
          </cell>
        </row>
        <row r="6">
          <cell r="A6">
            <v>1</v>
          </cell>
          <cell r="B6" t="str">
            <v>宁波日月交通安全设施工程有限公司</v>
          </cell>
          <cell r="C6" t="str">
            <v>按时送达</v>
          </cell>
          <cell r="D6" t="str">
            <v>完好</v>
          </cell>
          <cell r="E6" t="str">
            <v>合格</v>
          </cell>
          <cell r="F6" t="str">
            <v>18个月</v>
          </cell>
        </row>
        <row r="7">
          <cell r="A7">
            <v>2</v>
          </cell>
          <cell r="B7" t="str">
            <v>温州博建交通建设工程有限公司</v>
          </cell>
          <cell r="C7" t="str">
            <v>按时送达</v>
          </cell>
          <cell r="D7" t="str">
            <v>完好</v>
          </cell>
          <cell r="E7" t="str">
            <v>合格</v>
          </cell>
          <cell r="F7" t="str">
            <v>18个月</v>
          </cell>
        </row>
        <row r="8">
          <cell r="A8">
            <v>3</v>
          </cell>
          <cell r="B8" t="str">
            <v>浙江路鑫交通设施工程有限公司</v>
          </cell>
          <cell r="C8" t="str">
            <v>按时送达</v>
          </cell>
          <cell r="D8" t="str">
            <v>完好</v>
          </cell>
          <cell r="E8" t="str">
            <v>合格</v>
          </cell>
          <cell r="F8" t="str">
            <v>18个月</v>
          </cell>
        </row>
        <row r="9">
          <cell r="A9">
            <v>4</v>
          </cell>
          <cell r="B9" t="str">
            <v>浙江万瑞建设集团有限公司</v>
          </cell>
          <cell r="C9" t="str">
            <v>按时送达</v>
          </cell>
          <cell r="D9" t="str">
            <v>完好</v>
          </cell>
          <cell r="E9" t="str">
            <v>合格</v>
          </cell>
          <cell r="F9" t="str">
            <v>18个月</v>
          </cell>
        </row>
        <row r="10">
          <cell r="A10">
            <v>5</v>
          </cell>
          <cell r="B10" t="str">
            <v>浙江万畅交通建设工程有限公司</v>
          </cell>
          <cell r="C10" t="str">
            <v>按时送达</v>
          </cell>
          <cell r="D10" t="str">
            <v>完好</v>
          </cell>
          <cell r="E10" t="str">
            <v>合格</v>
          </cell>
          <cell r="F10" t="str">
            <v>18个月</v>
          </cell>
        </row>
        <row r="11">
          <cell r="A11">
            <v>6</v>
          </cell>
          <cell r="B11" t="str">
            <v>浙江鼎舜交工建设有限公司</v>
          </cell>
          <cell r="C11" t="str">
            <v>按时送达</v>
          </cell>
          <cell r="D11" t="str">
            <v>完好</v>
          </cell>
          <cell r="E11" t="str">
            <v>合格</v>
          </cell>
          <cell r="F11" t="str">
            <v>18个月</v>
          </cell>
        </row>
        <row r="12">
          <cell r="A12">
            <v>7</v>
          </cell>
          <cell r="B12" t="str">
            <v>台州市椒江交通建设工程有限公司</v>
          </cell>
          <cell r="C12" t="str">
            <v>按时送达</v>
          </cell>
          <cell r="D12" t="str">
            <v>完好</v>
          </cell>
          <cell r="E12" t="str">
            <v>合格</v>
          </cell>
          <cell r="F12" t="str">
            <v>18个月</v>
          </cell>
        </row>
        <row r="13">
          <cell r="A13">
            <v>8</v>
          </cell>
          <cell r="B13" t="str">
            <v>台州市四方交通建设工程有限公司</v>
          </cell>
          <cell r="C13" t="str">
            <v>按时送达</v>
          </cell>
          <cell r="D13" t="str">
            <v>完好</v>
          </cell>
          <cell r="E13" t="str">
            <v>合格</v>
          </cell>
          <cell r="F13" t="str">
            <v>18个月</v>
          </cell>
        </row>
        <row r="14">
          <cell r="A14">
            <v>9</v>
          </cell>
          <cell r="B14" t="str">
            <v>杭州中航建设集团有限公司</v>
          </cell>
          <cell r="C14" t="str">
            <v>按时送达</v>
          </cell>
          <cell r="D14" t="str">
            <v>完好</v>
          </cell>
          <cell r="E14" t="str">
            <v>合格</v>
          </cell>
          <cell r="F14" t="str">
            <v>18个月</v>
          </cell>
        </row>
        <row r="15">
          <cell r="A15">
            <v>10</v>
          </cell>
          <cell r="B15" t="str">
            <v>浙江省东阳市六合路桥建设有限公司</v>
          </cell>
          <cell r="C15" t="str">
            <v>按时送达</v>
          </cell>
          <cell r="D15" t="str">
            <v>完好</v>
          </cell>
          <cell r="E15" t="str">
            <v>合格</v>
          </cell>
          <cell r="F15" t="str">
            <v>18个月</v>
          </cell>
        </row>
        <row r="16">
          <cell r="A16">
            <v>11</v>
          </cell>
          <cell r="B16" t="str">
            <v>浙江省泰顺县交通工程有限公司</v>
          </cell>
          <cell r="C16" t="str">
            <v>按时送达</v>
          </cell>
          <cell r="D16" t="str">
            <v>完好</v>
          </cell>
          <cell r="E16" t="str">
            <v>合格</v>
          </cell>
          <cell r="F16" t="str">
            <v>18个月</v>
          </cell>
        </row>
        <row r="17">
          <cell r="A17">
            <v>12</v>
          </cell>
          <cell r="B17" t="str">
            <v>温州腾胜建设有限公司</v>
          </cell>
          <cell r="C17" t="str">
            <v>按时送达</v>
          </cell>
          <cell r="D17" t="str">
            <v>完好</v>
          </cell>
          <cell r="E17" t="str">
            <v>合格</v>
          </cell>
          <cell r="F17" t="str">
            <v>18个月</v>
          </cell>
        </row>
        <row r="18">
          <cell r="A18">
            <v>13</v>
          </cell>
          <cell r="B18" t="str">
            <v>创都集团有限公司</v>
          </cell>
          <cell r="C18" t="str">
            <v>按时送达</v>
          </cell>
          <cell r="D18" t="str">
            <v>完好</v>
          </cell>
          <cell r="E18" t="str">
            <v>合格</v>
          </cell>
          <cell r="F18" t="str">
            <v>18个月</v>
          </cell>
        </row>
        <row r="19">
          <cell r="A19">
            <v>14</v>
          </cell>
          <cell r="B19" t="str">
            <v>浙江佰特建筑工程有限公司</v>
          </cell>
          <cell r="C19" t="str">
            <v>按时送达</v>
          </cell>
          <cell r="D19" t="str">
            <v>完好</v>
          </cell>
          <cell r="E19" t="str">
            <v>合格</v>
          </cell>
          <cell r="F19" t="str">
            <v>18个月</v>
          </cell>
        </row>
        <row r="20">
          <cell r="A20">
            <v>15</v>
          </cell>
          <cell r="B20" t="str">
            <v>浙江大宇交通工程有限公司</v>
          </cell>
          <cell r="C20" t="str">
            <v>按时送达</v>
          </cell>
          <cell r="D20" t="str">
            <v>完好</v>
          </cell>
          <cell r="E20" t="str">
            <v>合格</v>
          </cell>
          <cell r="F20" t="str">
            <v>18个月</v>
          </cell>
        </row>
        <row r="21">
          <cell r="A21">
            <v>16</v>
          </cell>
          <cell r="B21" t="str">
            <v>浙江华安泰工程集团有限公司</v>
          </cell>
          <cell r="C21" t="str">
            <v>按时送达</v>
          </cell>
          <cell r="D21" t="str">
            <v>完好</v>
          </cell>
          <cell r="E21" t="str">
            <v>合格</v>
          </cell>
          <cell r="F21" t="str">
            <v>18个月</v>
          </cell>
        </row>
        <row r="22">
          <cell r="A22">
            <v>17</v>
          </cell>
          <cell r="B22" t="str">
            <v>浙江安盛建设有限公司</v>
          </cell>
          <cell r="C22" t="str">
            <v>按时送达</v>
          </cell>
          <cell r="D22" t="str">
            <v>完好</v>
          </cell>
          <cell r="E22" t="str">
            <v>合格</v>
          </cell>
          <cell r="F22" t="str">
            <v>18个月</v>
          </cell>
        </row>
        <row r="23">
          <cell r="A23">
            <v>18</v>
          </cell>
          <cell r="B23" t="str">
            <v>温州康炜交通工程有限公司</v>
          </cell>
          <cell r="C23" t="str">
            <v>按时送达</v>
          </cell>
          <cell r="D23" t="str">
            <v>完好</v>
          </cell>
          <cell r="E23" t="str">
            <v>合格</v>
          </cell>
          <cell r="F23" t="str">
            <v>18个月</v>
          </cell>
        </row>
        <row r="24">
          <cell r="A24">
            <v>19</v>
          </cell>
          <cell r="B24" t="str">
            <v>温州陆航建设有限公司</v>
          </cell>
          <cell r="C24" t="str">
            <v>按时送达</v>
          </cell>
          <cell r="D24" t="str">
            <v>完好</v>
          </cell>
          <cell r="E24" t="str">
            <v>合格</v>
          </cell>
          <cell r="F24" t="str">
            <v>18个月</v>
          </cell>
        </row>
        <row r="25">
          <cell r="A25">
            <v>20</v>
          </cell>
          <cell r="B25" t="str">
            <v>浙江苍交建设有限公司</v>
          </cell>
          <cell r="C25" t="str">
            <v>按时送达</v>
          </cell>
          <cell r="D25" t="str">
            <v>完好</v>
          </cell>
          <cell r="E25" t="str">
            <v>合格</v>
          </cell>
          <cell r="F25" t="str">
            <v>18个月</v>
          </cell>
        </row>
        <row r="26">
          <cell r="A26">
            <v>21</v>
          </cell>
          <cell r="B26" t="str">
            <v>浙江裕锦建设集团有限公司</v>
          </cell>
          <cell r="C26" t="str">
            <v>按时送达</v>
          </cell>
          <cell r="D26" t="str">
            <v>完好</v>
          </cell>
          <cell r="E26" t="str">
            <v>合格</v>
          </cell>
          <cell r="F26" t="str">
            <v>18个月</v>
          </cell>
        </row>
        <row r="27">
          <cell r="A27">
            <v>22</v>
          </cell>
          <cell r="B27" t="str">
            <v>温州华路交通建设工程有限公司</v>
          </cell>
          <cell r="C27" t="str">
            <v>按时送达</v>
          </cell>
          <cell r="D27" t="str">
            <v>完好</v>
          </cell>
          <cell r="E27" t="str">
            <v>合格</v>
          </cell>
          <cell r="F27" t="str">
            <v>18个月</v>
          </cell>
        </row>
        <row r="28">
          <cell r="A28">
            <v>23</v>
          </cell>
          <cell r="B28" t="str">
            <v>浙江建成公路工程有限公司</v>
          </cell>
          <cell r="C28" t="str">
            <v>按时送达</v>
          </cell>
          <cell r="D28" t="str">
            <v>完好</v>
          </cell>
          <cell r="E28" t="str">
            <v>合格</v>
          </cell>
          <cell r="F28" t="str">
            <v>18个月</v>
          </cell>
        </row>
        <row r="29">
          <cell r="A29">
            <v>24</v>
          </cell>
          <cell r="B29" t="str">
            <v>浙江三门兴港建设有限公司</v>
          </cell>
          <cell r="C29" t="str">
            <v>按时送达</v>
          </cell>
          <cell r="D29" t="str">
            <v>完好</v>
          </cell>
          <cell r="E29" t="str">
            <v>合格</v>
          </cell>
          <cell r="F29" t="str">
            <v>18个月</v>
          </cell>
        </row>
        <row r="30">
          <cell r="A30">
            <v>25</v>
          </cell>
          <cell r="B30" t="str">
            <v>温州中合建设有限公司</v>
          </cell>
          <cell r="C30" t="str">
            <v>按时送达</v>
          </cell>
          <cell r="D30" t="str">
            <v>完好</v>
          </cell>
          <cell r="E30" t="str">
            <v>合格</v>
          </cell>
          <cell r="F30" t="str">
            <v>18个月</v>
          </cell>
        </row>
        <row r="31">
          <cell r="A31">
            <v>26</v>
          </cell>
          <cell r="B31" t="str">
            <v>浙江加晟交通工程有限公司</v>
          </cell>
          <cell r="C31" t="str">
            <v>按时送达</v>
          </cell>
          <cell r="D31" t="str">
            <v>完好</v>
          </cell>
          <cell r="E31" t="str">
            <v>合格</v>
          </cell>
          <cell r="F31" t="str">
            <v>18个月</v>
          </cell>
        </row>
        <row r="32">
          <cell r="A32">
            <v>27</v>
          </cell>
          <cell r="B32" t="str">
            <v>重庆市实力公路开发有限公司</v>
          </cell>
          <cell r="C32" t="str">
            <v>按时送达</v>
          </cell>
          <cell r="D32" t="str">
            <v>完好</v>
          </cell>
          <cell r="E32" t="str">
            <v>合格</v>
          </cell>
          <cell r="F32" t="str">
            <v>18个月</v>
          </cell>
        </row>
        <row r="33">
          <cell r="A33">
            <v>28</v>
          </cell>
          <cell r="B33" t="str">
            <v>浙江国顺建设有限公司</v>
          </cell>
          <cell r="C33" t="str">
            <v>按时送达</v>
          </cell>
          <cell r="D33" t="str">
            <v>完好</v>
          </cell>
          <cell r="E33" t="str">
            <v>合格</v>
          </cell>
          <cell r="F33" t="str">
            <v>18个月</v>
          </cell>
        </row>
        <row r="34">
          <cell r="A34">
            <v>29</v>
          </cell>
          <cell r="B34" t="str">
            <v>宁波甬晟路桥建设有限公司</v>
          </cell>
          <cell r="C34" t="str">
            <v>按时送达</v>
          </cell>
          <cell r="D34" t="str">
            <v>完好</v>
          </cell>
          <cell r="E34" t="str">
            <v>合格</v>
          </cell>
          <cell r="F34" t="str">
            <v>18个月</v>
          </cell>
        </row>
        <row r="35">
          <cell r="A35">
            <v>30</v>
          </cell>
          <cell r="B35" t="str">
            <v>浙江明道交通建设有限公司</v>
          </cell>
          <cell r="C35" t="str">
            <v>按时送达</v>
          </cell>
          <cell r="D35" t="str">
            <v>完好</v>
          </cell>
          <cell r="E35" t="str">
            <v>合格</v>
          </cell>
          <cell r="F35" t="str">
            <v>18个月</v>
          </cell>
        </row>
        <row r="36">
          <cell r="A36">
            <v>31</v>
          </cell>
          <cell r="B36" t="str">
            <v>宁波龙腾交通工程有限公司</v>
          </cell>
          <cell r="C36" t="str">
            <v>按时送达</v>
          </cell>
          <cell r="D36" t="str">
            <v>完好</v>
          </cell>
          <cell r="E36" t="str">
            <v>合格</v>
          </cell>
          <cell r="F36" t="str">
            <v>18个月</v>
          </cell>
        </row>
        <row r="37">
          <cell r="A37">
            <v>32</v>
          </cell>
          <cell r="B37" t="str">
            <v>杭州南垣交通工程有限公司</v>
          </cell>
          <cell r="C37" t="str">
            <v>按时送达</v>
          </cell>
          <cell r="D37" t="str">
            <v>完好</v>
          </cell>
          <cell r="E37" t="str">
            <v>合格</v>
          </cell>
          <cell r="F37" t="str">
            <v>18个月</v>
          </cell>
        </row>
        <row r="38">
          <cell r="A38">
            <v>33</v>
          </cell>
          <cell r="B38" t="str">
            <v>宁波捷晟建设有限公司</v>
          </cell>
          <cell r="C38" t="str">
            <v>按时送达</v>
          </cell>
          <cell r="D38" t="str">
            <v>完好</v>
          </cell>
          <cell r="E38" t="str">
            <v>合格</v>
          </cell>
          <cell r="F38" t="str">
            <v>18个月</v>
          </cell>
        </row>
        <row r="39">
          <cell r="A39">
            <v>34</v>
          </cell>
          <cell r="B39" t="str">
            <v>台州众意建设有限公司</v>
          </cell>
          <cell r="C39" t="str">
            <v>按时送达</v>
          </cell>
          <cell r="D39" t="str">
            <v>完好</v>
          </cell>
          <cell r="E39" t="str">
            <v>合格</v>
          </cell>
          <cell r="F39" t="str">
            <v>18个月</v>
          </cell>
        </row>
        <row r="40">
          <cell r="A40">
            <v>35</v>
          </cell>
          <cell r="B40" t="str">
            <v>温州市凯达交通工程有限公司</v>
          </cell>
          <cell r="C40" t="str">
            <v>按时送达</v>
          </cell>
          <cell r="D40" t="str">
            <v>完好</v>
          </cell>
          <cell r="E40" t="str">
            <v>合格</v>
          </cell>
          <cell r="F40" t="str">
            <v>18个月</v>
          </cell>
        </row>
        <row r="41">
          <cell r="A41">
            <v>36</v>
          </cell>
          <cell r="B41" t="str">
            <v>温州联正交通设施有限公司</v>
          </cell>
          <cell r="C41" t="str">
            <v>按时送达</v>
          </cell>
          <cell r="D41" t="str">
            <v>完好</v>
          </cell>
          <cell r="E41" t="str">
            <v>合格</v>
          </cell>
          <cell r="F41" t="str">
            <v>18个月</v>
          </cell>
        </row>
        <row r="42">
          <cell r="A42">
            <v>37</v>
          </cell>
          <cell r="B42" t="str">
            <v>浙江新越交通建设有限公司</v>
          </cell>
          <cell r="C42" t="str">
            <v>按时送达</v>
          </cell>
          <cell r="D42" t="str">
            <v>完好</v>
          </cell>
          <cell r="E42" t="str">
            <v>合格</v>
          </cell>
          <cell r="F42" t="str">
            <v>18个月</v>
          </cell>
        </row>
        <row r="43">
          <cell r="A43">
            <v>38</v>
          </cell>
          <cell r="B43" t="str">
            <v>浙江创立建设工程有限公司</v>
          </cell>
          <cell r="C43" t="str">
            <v>按时送达</v>
          </cell>
          <cell r="D43" t="str">
            <v>完好</v>
          </cell>
          <cell r="E43" t="str">
            <v>合格</v>
          </cell>
          <cell r="F43" t="str">
            <v>18个月</v>
          </cell>
        </row>
        <row r="44">
          <cell r="A44">
            <v>39</v>
          </cell>
          <cell r="B44" t="str">
            <v>浙江鸿翔交通建设有限公司</v>
          </cell>
          <cell r="C44" t="str">
            <v>按时送达</v>
          </cell>
          <cell r="D44" t="str">
            <v>完好</v>
          </cell>
          <cell r="E44" t="str">
            <v>合格</v>
          </cell>
          <cell r="F44" t="str">
            <v>18个月</v>
          </cell>
        </row>
        <row r="45">
          <cell r="A45">
            <v>40</v>
          </cell>
          <cell r="B45" t="str">
            <v>浙江锡鑫智能工程有限公司</v>
          </cell>
          <cell r="C45" t="str">
            <v>按时送达</v>
          </cell>
          <cell r="D45" t="str">
            <v>完好</v>
          </cell>
          <cell r="E45" t="str">
            <v>合格</v>
          </cell>
          <cell r="F45" t="str">
            <v>18个月</v>
          </cell>
        </row>
        <row r="46">
          <cell r="A46">
            <v>41</v>
          </cell>
          <cell r="B46" t="str">
            <v>浙江中途交通工程有限公司</v>
          </cell>
          <cell r="C46" t="str">
            <v>按时送达</v>
          </cell>
          <cell r="D46" t="str">
            <v>完好</v>
          </cell>
          <cell r="E46" t="str">
            <v>合格</v>
          </cell>
          <cell r="F46" t="str">
            <v>18个月</v>
          </cell>
        </row>
        <row r="47">
          <cell r="A47">
            <v>42</v>
          </cell>
          <cell r="B47" t="str">
            <v>平湖市通顺交通设施有限公司</v>
          </cell>
          <cell r="C47" t="str">
            <v>按时送达</v>
          </cell>
          <cell r="D47" t="str">
            <v>完好</v>
          </cell>
          <cell r="E47" t="str">
            <v>合格</v>
          </cell>
          <cell r="F47" t="str">
            <v>18个月</v>
          </cell>
        </row>
        <row r="48">
          <cell r="A48">
            <v>43</v>
          </cell>
          <cell r="B48" t="str">
            <v>宁波锦汇市政园林建设有限公司</v>
          </cell>
          <cell r="C48" t="str">
            <v>按时送达</v>
          </cell>
          <cell r="D48" t="str">
            <v>完好</v>
          </cell>
          <cell r="E48" t="str">
            <v>合格</v>
          </cell>
          <cell r="F48" t="str">
            <v>18个月</v>
          </cell>
        </row>
        <row r="49">
          <cell r="A49">
            <v>44</v>
          </cell>
          <cell r="B49" t="str">
            <v>温州陆顺建设工程有限公司</v>
          </cell>
          <cell r="C49" t="str">
            <v>按时送达</v>
          </cell>
          <cell r="D49" t="str">
            <v>完好</v>
          </cell>
          <cell r="E49" t="str">
            <v>合格</v>
          </cell>
          <cell r="F49" t="str">
            <v>18个月</v>
          </cell>
        </row>
        <row r="50">
          <cell r="A50">
            <v>45</v>
          </cell>
          <cell r="B50" t="str">
            <v>浙江宇明建设有限公司</v>
          </cell>
          <cell r="C50" t="str">
            <v>按时送达</v>
          </cell>
          <cell r="D50" t="str">
            <v>完好</v>
          </cell>
          <cell r="E50" t="str">
            <v>合格</v>
          </cell>
          <cell r="F50" t="str">
            <v>18个月</v>
          </cell>
        </row>
        <row r="51">
          <cell r="A51">
            <v>46</v>
          </cell>
          <cell r="B51" t="str">
            <v>平阳县联城交通工程有限公司</v>
          </cell>
          <cell r="C51" t="str">
            <v>按时送达</v>
          </cell>
          <cell r="D51" t="str">
            <v>完好</v>
          </cell>
          <cell r="E51" t="str">
            <v>合格</v>
          </cell>
          <cell r="F51" t="str">
            <v>18个月</v>
          </cell>
        </row>
        <row r="52">
          <cell r="A52">
            <v>47</v>
          </cell>
          <cell r="B52" t="str">
            <v>浙江一路建设有限公司</v>
          </cell>
          <cell r="C52" t="str">
            <v>按时送达</v>
          </cell>
          <cell r="D52" t="str">
            <v>完好</v>
          </cell>
          <cell r="E52" t="str">
            <v>合格</v>
          </cell>
          <cell r="F52" t="str">
            <v>18个月</v>
          </cell>
        </row>
        <row r="53">
          <cell r="A53">
            <v>48</v>
          </cell>
          <cell r="B53" t="str">
            <v>浙江欣元交通工程有限公司</v>
          </cell>
          <cell r="C53" t="str">
            <v>按时送达</v>
          </cell>
          <cell r="D53" t="str">
            <v>完好</v>
          </cell>
          <cell r="E53" t="str">
            <v>合格</v>
          </cell>
          <cell r="F53" t="str">
            <v>18个月</v>
          </cell>
        </row>
        <row r="54">
          <cell r="A54">
            <v>49</v>
          </cell>
          <cell r="B54" t="str">
            <v>江苏建星交通工程有限公司</v>
          </cell>
          <cell r="C54" t="str">
            <v>按时送达</v>
          </cell>
          <cell r="D54" t="str">
            <v>完好</v>
          </cell>
          <cell r="E54" t="str">
            <v>合格</v>
          </cell>
          <cell r="F54" t="str">
            <v>18个月</v>
          </cell>
        </row>
        <row r="55">
          <cell r="A55">
            <v>50</v>
          </cell>
          <cell r="B55" t="str">
            <v>浙江博源建设有限公司</v>
          </cell>
          <cell r="C55" t="str">
            <v>按时送达</v>
          </cell>
          <cell r="D55" t="str">
            <v>完好</v>
          </cell>
          <cell r="E55" t="str">
            <v>合格</v>
          </cell>
          <cell r="F55" t="str">
            <v>18个月</v>
          </cell>
        </row>
        <row r="56">
          <cell r="A56">
            <v>51</v>
          </cell>
          <cell r="B56" t="str">
            <v>金华市交通建筑工程公司</v>
          </cell>
          <cell r="C56" t="str">
            <v>按时送达</v>
          </cell>
          <cell r="D56" t="str">
            <v>完好</v>
          </cell>
          <cell r="E56" t="str">
            <v>合格</v>
          </cell>
          <cell r="F56" t="str">
            <v>18个月</v>
          </cell>
        </row>
        <row r="57">
          <cell r="A57">
            <v>52</v>
          </cell>
          <cell r="B57" t="str">
            <v>温州中宏交通建设有限公司</v>
          </cell>
          <cell r="C57" t="str">
            <v>按时送达</v>
          </cell>
          <cell r="D57" t="str">
            <v>完好</v>
          </cell>
          <cell r="E57" t="str">
            <v>合格</v>
          </cell>
          <cell r="F57" t="str">
            <v>18个月</v>
          </cell>
        </row>
        <row r="58">
          <cell r="A58">
            <v>53</v>
          </cell>
          <cell r="B58" t="str">
            <v>浙江宏升交通建设有限公司</v>
          </cell>
          <cell r="C58" t="str">
            <v>按时送达</v>
          </cell>
          <cell r="D58" t="str">
            <v>完好</v>
          </cell>
          <cell r="E58" t="str">
            <v>合格</v>
          </cell>
          <cell r="F58" t="str">
            <v>18个月</v>
          </cell>
        </row>
        <row r="59">
          <cell r="A59">
            <v>54</v>
          </cell>
          <cell r="B59" t="str">
            <v>浙江金宁建设工程有限公司</v>
          </cell>
          <cell r="C59" t="str">
            <v>按时送达</v>
          </cell>
          <cell r="D59" t="str">
            <v>完好</v>
          </cell>
          <cell r="E59" t="str">
            <v>合格</v>
          </cell>
          <cell r="F59" t="str">
            <v>18个月</v>
          </cell>
        </row>
        <row r="60">
          <cell r="A60">
            <v>55</v>
          </cell>
          <cell r="B60" t="str">
            <v>温州润土建设有限公司</v>
          </cell>
          <cell r="C60" t="str">
            <v>按时送达</v>
          </cell>
          <cell r="D60" t="str">
            <v>完好</v>
          </cell>
          <cell r="E60" t="str">
            <v>合格</v>
          </cell>
          <cell r="F60" t="str">
            <v>18个月</v>
          </cell>
        </row>
        <row r="61">
          <cell r="A61">
            <v>56</v>
          </cell>
          <cell r="B61" t="str">
            <v>温州华文建设管理有限公司</v>
          </cell>
          <cell r="C61" t="str">
            <v>按时送达</v>
          </cell>
          <cell r="D61" t="str">
            <v>完好</v>
          </cell>
          <cell r="E61" t="str">
            <v>合格</v>
          </cell>
          <cell r="F61" t="str">
            <v>18个月</v>
          </cell>
        </row>
        <row r="62">
          <cell r="A62">
            <v>57</v>
          </cell>
          <cell r="B62" t="str">
            <v>温州三瑞建设有限公司</v>
          </cell>
          <cell r="C62" t="str">
            <v>按时送达</v>
          </cell>
          <cell r="D62" t="str">
            <v>完好</v>
          </cell>
          <cell r="E62" t="str">
            <v>合格</v>
          </cell>
          <cell r="F62" t="str">
            <v>18个月</v>
          </cell>
        </row>
        <row r="63">
          <cell r="A63">
            <v>58</v>
          </cell>
          <cell r="B63" t="str">
            <v>龙德建设有限公司</v>
          </cell>
          <cell r="C63" t="str">
            <v>按时送达</v>
          </cell>
          <cell r="D63" t="str">
            <v>完好</v>
          </cell>
          <cell r="E63" t="str">
            <v>合格</v>
          </cell>
          <cell r="F63" t="str">
            <v>18个月</v>
          </cell>
        </row>
        <row r="64">
          <cell r="A64">
            <v>59</v>
          </cell>
          <cell r="B64" t="str">
            <v>浙江名禹工程建设有限公司</v>
          </cell>
          <cell r="C64" t="str">
            <v>按时送达</v>
          </cell>
          <cell r="D64" t="str">
            <v>完好</v>
          </cell>
          <cell r="E64" t="str">
            <v>合格</v>
          </cell>
          <cell r="F64" t="str">
            <v>18个月</v>
          </cell>
        </row>
        <row r="65">
          <cell r="A65">
            <v>60</v>
          </cell>
          <cell r="B65" t="str">
            <v>温州胜联交通工程有限公司</v>
          </cell>
          <cell r="C65" t="str">
            <v>按时送达</v>
          </cell>
          <cell r="D65" t="str">
            <v>完好</v>
          </cell>
          <cell r="E65" t="str">
            <v>合格</v>
          </cell>
          <cell r="F65" t="str">
            <v>18个月</v>
          </cell>
        </row>
        <row r="66">
          <cell r="A66">
            <v>61</v>
          </cell>
          <cell r="B66" t="str">
            <v>浙江水熊建设工程有限公司</v>
          </cell>
          <cell r="C66" t="str">
            <v>按时送达</v>
          </cell>
          <cell r="D66" t="str">
            <v>完好</v>
          </cell>
          <cell r="E66" t="str">
            <v>合格</v>
          </cell>
          <cell r="F66" t="str">
            <v>18个月</v>
          </cell>
        </row>
        <row r="67">
          <cell r="A67">
            <v>62</v>
          </cell>
          <cell r="B67" t="str">
            <v>海南本道建设工程有限公司</v>
          </cell>
          <cell r="C67" t="str">
            <v>按时送达</v>
          </cell>
          <cell r="D67" t="str">
            <v>完好</v>
          </cell>
          <cell r="E67" t="str">
            <v>合格</v>
          </cell>
          <cell r="F67" t="str">
            <v>18个月</v>
          </cell>
        </row>
        <row r="68">
          <cell r="A68">
            <v>63</v>
          </cell>
          <cell r="B68" t="str">
            <v>重庆川东路桥工程有限公司</v>
          </cell>
          <cell r="C68" t="str">
            <v>按时送达</v>
          </cell>
          <cell r="D68" t="str">
            <v>完好</v>
          </cell>
          <cell r="E68" t="str">
            <v>合格</v>
          </cell>
          <cell r="F68" t="str">
            <v>18个月</v>
          </cell>
        </row>
        <row r="69">
          <cell r="A69">
            <v>64</v>
          </cell>
          <cell r="B69" t="str">
            <v>浙江金盈建设工程有限公司</v>
          </cell>
          <cell r="C69" t="str">
            <v>按时送达</v>
          </cell>
          <cell r="D69" t="str">
            <v>完好</v>
          </cell>
          <cell r="E69" t="str">
            <v>合格</v>
          </cell>
          <cell r="F69" t="str">
            <v>18个月</v>
          </cell>
        </row>
        <row r="70">
          <cell r="A70">
            <v>65</v>
          </cell>
          <cell r="B70" t="str">
            <v>浙江红鼎建设工程有限公司</v>
          </cell>
          <cell r="C70" t="str">
            <v>按时送达</v>
          </cell>
          <cell r="D70" t="str">
            <v>完好</v>
          </cell>
          <cell r="E70" t="str">
            <v>合格</v>
          </cell>
          <cell r="F70" t="str">
            <v>18个月</v>
          </cell>
        </row>
        <row r="71">
          <cell r="A71">
            <v>66</v>
          </cell>
          <cell r="B71" t="str">
            <v>蓝海建设集团有限公司</v>
          </cell>
          <cell r="C71" t="str">
            <v>按时送达</v>
          </cell>
          <cell r="D71" t="str">
            <v>完好</v>
          </cell>
          <cell r="E71" t="str">
            <v>合格</v>
          </cell>
          <cell r="F71" t="str">
            <v>18个月</v>
          </cell>
        </row>
        <row r="72">
          <cell r="A72">
            <v>67</v>
          </cell>
          <cell r="B72" t="str">
            <v>杭州中奕建筑工程有限公司</v>
          </cell>
          <cell r="C72" t="str">
            <v>按时送达</v>
          </cell>
          <cell r="D72" t="str">
            <v>完好</v>
          </cell>
          <cell r="E72" t="str">
            <v>合格</v>
          </cell>
          <cell r="F72" t="str">
            <v>18个月</v>
          </cell>
        </row>
        <row r="73">
          <cell r="A73">
            <v>68</v>
          </cell>
          <cell r="B73" t="str">
            <v>台州永银建设有限公司</v>
          </cell>
          <cell r="C73" t="str">
            <v>按时送达</v>
          </cell>
          <cell r="D73" t="str">
            <v>完好</v>
          </cell>
          <cell r="E73" t="str">
            <v>合格</v>
          </cell>
          <cell r="F73" t="str">
            <v>18个月</v>
          </cell>
        </row>
        <row r="74">
          <cell r="A74">
            <v>69</v>
          </cell>
          <cell r="B74" t="str">
            <v>浙江中陆建设有限公司</v>
          </cell>
          <cell r="C74" t="str">
            <v>按时送达</v>
          </cell>
          <cell r="D74" t="str">
            <v>完好</v>
          </cell>
          <cell r="E74" t="str">
            <v>合格</v>
          </cell>
          <cell r="F74" t="str">
            <v>18个月</v>
          </cell>
        </row>
        <row r="75">
          <cell r="A75">
            <v>70</v>
          </cell>
          <cell r="B75" t="str">
            <v>温州弘泰建设有限公司</v>
          </cell>
          <cell r="C75" t="str">
            <v>按时送达</v>
          </cell>
          <cell r="D75" t="str">
            <v>完好</v>
          </cell>
          <cell r="E75" t="str">
            <v>合格</v>
          </cell>
          <cell r="F75" t="str">
            <v>18个月</v>
          </cell>
        </row>
        <row r="76">
          <cell r="A76" t="str">
            <v>招标人代表：                          唱标人：                           记录人：                           监督人：    </v>
          </cell>
        </row>
      </sheetData>
      <sheetData sheetId="1"/>
      <sheetData sheetId="2"/>
      <sheetData sheetId="3">
        <row r="1">
          <cell r="A1" t="str">
            <v>附表4</v>
          </cell>
          <cell r="B1" t="str">
            <v>平阳县平鹤线农村道路改造提升工程
第二信封开标记录表</v>
          </cell>
        </row>
        <row r="2">
          <cell r="A2" t="str">
            <v>开标地址：平阳县公共资源交易中心                                        开标时间：2022年8月25日</v>
          </cell>
        </row>
        <row r="3">
          <cell r="A3" t="str">
            <v>投标人  编号</v>
          </cell>
          <cell r="B3" t="str">
            <v>投   标   人   名   称</v>
          </cell>
          <cell r="C3" t="str">
            <v>投标报价（元）</v>
          </cell>
          <cell r="D3" t="str">
            <v>备注</v>
          </cell>
          <cell r="E3" t="str">
            <v>签名</v>
          </cell>
        </row>
        <row r="4">
          <cell r="A4">
            <v>1</v>
          </cell>
          <cell r="B4" t="str">
            <v>宁波日月交通安全设施工程有限公司</v>
          </cell>
          <cell r="C4">
            <v>49608429</v>
          </cell>
        </row>
        <row r="5">
          <cell r="A5">
            <v>2</v>
          </cell>
          <cell r="B5" t="str">
            <v>温州博建交通建设工程有限公司</v>
          </cell>
          <cell r="C5">
            <v>50090134</v>
          </cell>
        </row>
        <row r="6">
          <cell r="A6">
            <v>3</v>
          </cell>
          <cell r="B6" t="str">
            <v>浙江路鑫交通设施工程有限公司</v>
          </cell>
          <cell r="C6">
            <v>53372256</v>
          </cell>
        </row>
        <row r="7">
          <cell r="A7">
            <v>4</v>
          </cell>
          <cell r="B7" t="str">
            <v>浙江万瑞建设集团有限公司</v>
          </cell>
          <cell r="C7">
            <v>53425442</v>
          </cell>
        </row>
        <row r="8">
          <cell r="A8">
            <v>5</v>
          </cell>
          <cell r="B8" t="str">
            <v>浙江万畅交通建设工程有限公司</v>
          </cell>
          <cell r="C8">
            <v>51015566</v>
          </cell>
        </row>
        <row r="9">
          <cell r="A9">
            <v>6</v>
          </cell>
          <cell r="B9" t="str">
            <v>浙江鼎舜交工建设有限公司</v>
          </cell>
          <cell r="C9">
            <v>51972142</v>
          </cell>
        </row>
        <row r="10">
          <cell r="A10">
            <v>7</v>
          </cell>
          <cell r="B10" t="str">
            <v>台州市椒江交通建设工程有限公司</v>
          </cell>
          <cell r="C10">
            <v>50921940</v>
          </cell>
        </row>
        <row r="11">
          <cell r="A11">
            <v>8</v>
          </cell>
          <cell r="B11" t="str">
            <v>台州市四方交通建设工程有限公司</v>
          </cell>
          <cell r="C11">
            <v>51637237</v>
          </cell>
        </row>
        <row r="12">
          <cell r="A12">
            <v>9</v>
          </cell>
          <cell r="B12" t="str">
            <v>杭州中航建设集团有限公司</v>
          </cell>
          <cell r="C12">
            <v>53397048</v>
          </cell>
        </row>
        <row r="13">
          <cell r="A13">
            <v>10</v>
          </cell>
          <cell r="B13" t="str">
            <v>浙江省东阳市六合路桥建设有限公司</v>
          </cell>
          <cell r="C13">
            <v>53436850</v>
          </cell>
        </row>
        <row r="14">
          <cell r="A14">
            <v>11</v>
          </cell>
          <cell r="B14" t="str">
            <v>浙江省泰顺县交通工程有限公司</v>
          </cell>
          <cell r="C14">
            <v>53414308</v>
          </cell>
        </row>
        <row r="15">
          <cell r="A15">
            <v>12</v>
          </cell>
          <cell r="B15" t="str">
            <v>温州腾胜建设有限公司</v>
          </cell>
          <cell r="C15">
            <v>52232012</v>
          </cell>
        </row>
        <row r="16">
          <cell r="A16">
            <v>13</v>
          </cell>
          <cell r="B16" t="str">
            <v>创都集团有限公司</v>
          </cell>
          <cell r="C16">
            <v>53442531</v>
          </cell>
        </row>
        <row r="17">
          <cell r="A17">
            <v>14</v>
          </cell>
          <cell r="B17" t="str">
            <v>浙江佰特建筑工程有限公司</v>
          </cell>
          <cell r="C17" t="str">
            <v>/</v>
          </cell>
        </row>
        <row r="18">
          <cell r="A18">
            <v>15</v>
          </cell>
          <cell r="B18" t="str">
            <v>浙江大宇交通工程有限公司</v>
          </cell>
          <cell r="C18">
            <v>53402990</v>
          </cell>
        </row>
        <row r="19">
          <cell r="A19">
            <v>16</v>
          </cell>
          <cell r="B19" t="str">
            <v>浙江华安泰工程集团有限公司</v>
          </cell>
          <cell r="C19">
            <v>51048735</v>
          </cell>
        </row>
        <row r="20">
          <cell r="A20">
            <v>17</v>
          </cell>
          <cell r="B20" t="str">
            <v>浙江安盛建设有限公司</v>
          </cell>
          <cell r="C20">
            <v>49936933</v>
          </cell>
        </row>
        <row r="21">
          <cell r="A21">
            <v>18</v>
          </cell>
          <cell r="B21" t="str">
            <v>温州康炜交通工程有限公司</v>
          </cell>
          <cell r="C21">
            <v>50255666</v>
          </cell>
        </row>
        <row r="22">
          <cell r="A22">
            <v>19</v>
          </cell>
          <cell r="B22" t="str">
            <v>温州陆航建设有限公司</v>
          </cell>
          <cell r="C22">
            <v>50272939</v>
          </cell>
        </row>
        <row r="23">
          <cell r="A23">
            <v>20</v>
          </cell>
          <cell r="B23" t="str">
            <v>浙江苍交建设有限公司</v>
          </cell>
          <cell r="C23">
            <v>53425678</v>
          </cell>
        </row>
        <row r="24">
          <cell r="A24">
            <v>21</v>
          </cell>
          <cell r="B24" t="str">
            <v>浙江裕锦建设集团有限公司</v>
          </cell>
          <cell r="C24">
            <v>53366344</v>
          </cell>
        </row>
        <row r="25">
          <cell r="A25">
            <v>22</v>
          </cell>
          <cell r="B25" t="str">
            <v>温州华路交通建设工程有限公司</v>
          </cell>
          <cell r="C25">
            <v>52243295</v>
          </cell>
        </row>
        <row r="26">
          <cell r="A26">
            <v>23</v>
          </cell>
          <cell r="B26" t="str">
            <v>浙江建成公路工程有限公司</v>
          </cell>
          <cell r="C26">
            <v>53391385</v>
          </cell>
        </row>
        <row r="27">
          <cell r="A27">
            <v>24</v>
          </cell>
          <cell r="B27" t="str">
            <v>浙江三门兴港建设有限公司</v>
          </cell>
          <cell r="C27">
            <v>53436141</v>
          </cell>
        </row>
        <row r="28">
          <cell r="A28">
            <v>25</v>
          </cell>
          <cell r="B28" t="str">
            <v>温州中合建设有限公司</v>
          </cell>
          <cell r="C28">
            <v>50325026</v>
          </cell>
        </row>
        <row r="29">
          <cell r="A29">
            <v>26</v>
          </cell>
          <cell r="B29" t="str">
            <v>浙江加晟交通工程有限公司</v>
          </cell>
          <cell r="C29" t="str">
            <v>/</v>
          </cell>
        </row>
        <row r="30">
          <cell r="A30">
            <v>27</v>
          </cell>
          <cell r="B30" t="str">
            <v>重庆市实力公路开发有限公司</v>
          </cell>
          <cell r="C30">
            <v>53435714</v>
          </cell>
        </row>
        <row r="31">
          <cell r="A31">
            <v>28</v>
          </cell>
          <cell r="B31" t="str">
            <v>浙江国顺建设有限公司</v>
          </cell>
          <cell r="C31">
            <v>50543989</v>
          </cell>
        </row>
        <row r="32">
          <cell r="A32">
            <v>29</v>
          </cell>
          <cell r="B32" t="str">
            <v>宁波甬晟路桥建设有限公司</v>
          </cell>
          <cell r="C32">
            <v>53377262</v>
          </cell>
        </row>
        <row r="33">
          <cell r="A33">
            <v>30</v>
          </cell>
          <cell r="B33" t="str">
            <v>浙江明道交通建设有限公司</v>
          </cell>
          <cell r="C33">
            <v>53397733</v>
          </cell>
        </row>
        <row r="34">
          <cell r="A34">
            <v>31</v>
          </cell>
          <cell r="B34" t="str">
            <v>宁波龙腾交通工程有限公司</v>
          </cell>
          <cell r="C34">
            <v>53408414</v>
          </cell>
        </row>
        <row r="35">
          <cell r="A35">
            <v>32</v>
          </cell>
          <cell r="B35" t="str">
            <v>杭州南垣交通工程有限公司</v>
          </cell>
          <cell r="C35">
            <v>53416794</v>
          </cell>
        </row>
        <row r="36">
          <cell r="A36">
            <v>33</v>
          </cell>
          <cell r="B36" t="str">
            <v>宁波捷晟建设有限公司</v>
          </cell>
          <cell r="C36">
            <v>53425499</v>
          </cell>
        </row>
        <row r="37">
          <cell r="A37">
            <v>34</v>
          </cell>
          <cell r="B37" t="str">
            <v>台州众意建设有限公司</v>
          </cell>
          <cell r="C37">
            <v>51968987</v>
          </cell>
        </row>
        <row r="38">
          <cell r="A38">
            <v>35</v>
          </cell>
          <cell r="B38" t="str">
            <v>温州市凯达交通工程有限公司</v>
          </cell>
          <cell r="C38">
            <v>50033890</v>
          </cell>
        </row>
        <row r="39">
          <cell r="A39">
            <v>36</v>
          </cell>
          <cell r="B39" t="str">
            <v>温州联正交通设施有限公司</v>
          </cell>
          <cell r="C39" t="str">
            <v>/</v>
          </cell>
        </row>
        <row r="40">
          <cell r="A40">
            <v>37</v>
          </cell>
          <cell r="B40" t="str">
            <v>浙江新越交通建设有限公司</v>
          </cell>
          <cell r="C40">
            <v>53394206</v>
          </cell>
        </row>
        <row r="41">
          <cell r="A41">
            <v>38</v>
          </cell>
          <cell r="B41" t="str">
            <v>浙江创立建设工程有限公司</v>
          </cell>
          <cell r="C41" t="str">
            <v>/</v>
          </cell>
        </row>
        <row r="42">
          <cell r="A42">
            <v>39</v>
          </cell>
          <cell r="B42" t="str">
            <v>浙江鸿翔交通建设有限公司</v>
          </cell>
          <cell r="C42">
            <v>50036695</v>
          </cell>
        </row>
        <row r="43">
          <cell r="A43">
            <v>40</v>
          </cell>
          <cell r="B43" t="str">
            <v>浙江锡鑫智能工程有限公司</v>
          </cell>
          <cell r="C43">
            <v>50196012</v>
          </cell>
        </row>
        <row r="44">
          <cell r="A44">
            <v>41</v>
          </cell>
          <cell r="B44" t="str">
            <v>浙江中途交通工程有限公司</v>
          </cell>
          <cell r="C44">
            <v>49059219</v>
          </cell>
        </row>
        <row r="45">
          <cell r="A45">
            <v>42</v>
          </cell>
          <cell r="B45" t="str">
            <v>平湖市通顺交通设施有限公司</v>
          </cell>
          <cell r="C45">
            <v>53421311</v>
          </cell>
        </row>
        <row r="46">
          <cell r="A46">
            <v>43</v>
          </cell>
          <cell r="B46" t="str">
            <v>宁波锦汇市政园林建设有限公司</v>
          </cell>
          <cell r="C46">
            <v>53344737</v>
          </cell>
        </row>
        <row r="47">
          <cell r="A47">
            <v>44</v>
          </cell>
          <cell r="B47" t="str">
            <v>温州陆顺建设工程有限公司</v>
          </cell>
          <cell r="C47">
            <v>53394153</v>
          </cell>
        </row>
        <row r="48">
          <cell r="A48">
            <v>45</v>
          </cell>
          <cell r="B48" t="str">
            <v>浙江宇明建设有限公司</v>
          </cell>
          <cell r="C48">
            <v>53385161</v>
          </cell>
        </row>
        <row r="49">
          <cell r="A49">
            <v>46</v>
          </cell>
          <cell r="B49" t="str">
            <v>平阳县联城交通工程有限公司</v>
          </cell>
          <cell r="C49">
            <v>51491199</v>
          </cell>
        </row>
        <row r="50">
          <cell r="A50">
            <v>47</v>
          </cell>
          <cell r="B50" t="str">
            <v>浙江一路建设有限公司</v>
          </cell>
          <cell r="C50">
            <v>50818519</v>
          </cell>
        </row>
        <row r="51">
          <cell r="A51">
            <v>48</v>
          </cell>
          <cell r="B51" t="str">
            <v>浙江欣元交通工程有限公司</v>
          </cell>
          <cell r="C51">
            <v>53400000</v>
          </cell>
        </row>
        <row r="52">
          <cell r="A52">
            <v>49</v>
          </cell>
          <cell r="B52" t="str">
            <v>江苏建星交通工程有限公司</v>
          </cell>
          <cell r="C52">
            <v>53414108</v>
          </cell>
        </row>
        <row r="53">
          <cell r="A53">
            <v>50</v>
          </cell>
          <cell r="B53" t="str">
            <v>浙江博源建设有限公司</v>
          </cell>
          <cell r="C53">
            <v>52322398</v>
          </cell>
        </row>
        <row r="54">
          <cell r="A54">
            <v>51</v>
          </cell>
          <cell r="B54" t="str">
            <v>金华市交通建筑工程公司</v>
          </cell>
          <cell r="C54">
            <v>53431163</v>
          </cell>
        </row>
        <row r="55">
          <cell r="A55">
            <v>52</v>
          </cell>
          <cell r="B55" t="str">
            <v>温州中宏交通建设有限公司</v>
          </cell>
          <cell r="C55">
            <v>53371291</v>
          </cell>
        </row>
        <row r="56">
          <cell r="A56">
            <v>53</v>
          </cell>
          <cell r="B56" t="str">
            <v>浙江宏升交通建设有限公司</v>
          </cell>
          <cell r="C56">
            <v>53428889</v>
          </cell>
        </row>
        <row r="57">
          <cell r="A57">
            <v>54</v>
          </cell>
          <cell r="B57" t="str">
            <v>浙江金宁建设工程有限公司</v>
          </cell>
          <cell r="C57">
            <v>51532045</v>
          </cell>
        </row>
        <row r="58">
          <cell r="A58">
            <v>55</v>
          </cell>
          <cell r="B58" t="str">
            <v>温州润土建设有限公司</v>
          </cell>
          <cell r="C58" t="str">
            <v>/</v>
          </cell>
        </row>
        <row r="59">
          <cell r="A59">
            <v>56</v>
          </cell>
          <cell r="B59" t="str">
            <v>温州华文建设管理有限公司</v>
          </cell>
          <cell r="C59">
            <v>53402734</v>
          </cell>
        </row>
        <row r="60">
          <cell r="A60">
            <v>57</v>
          </cell>
          <cell r="B60" t="str">
            <v>温州三瑞建设有限公司</v>
          </cell>
          <cell r="C60" t="str">
            <v>/</v>
          </cell>
        </row>
        <row r="61">
          <cell r="A61">
            <v>58</v>
          </cell>
          <cell r="B61" t="str">
            <v>龙德建设有限公司</v>
          </cell>
          <cell r="C61">
            <v>53424909</v>
          </cell>
        </row>
        <row r="62">
          <cell r="A62">
            <v>59</v>
          </cell>
          <cell r="B62" t="str">
            <v>浙江名禹工程建设有限公司</v>
          </cell>
          <cell r="C62">
            <v>50230980</v>
          </cell>
        </row>
        <row r="63">
          <cell r="A63">
            <v>60</v>
          </cell>
          <cell r="B63" t="str">
            <v>温州胜联交通工程有限公司</v>
          </cell>
          <cell r="C63">
            <v>48648689</v>
          </cell>
        </row>
        <row r="64">
          <cell r="A64">
            <v>61</v>
          </cell>
          <cell r="B64" t="str">
            <v>浙江水熊建设工程有限公司</v>
          </cell>
          <cell r="C64">
            <v>52129074</v>
          </cell>
        </row>
        <row r="65">
          <cell r="A65">
            <v>62</v>
          </cell>
          <cell r="B65" t="str">
            <v>海南本道建设工程有限公司</v>
          </cell>
          <cell r="C65">
            <v>53374305</v>
          </cell>
        </row>
        <row r="66">
          <cell r="A66">
            <v>63</v>
          </cell>
          <cell r="B66" t="str">
            <v>重庆川东路桥工程有限公司</v>
          </cell>
          <cell r="C66">
            <v>53441400</v>
          </cell>
        </row>
        <row r="67">
          <cell r="A67">
            <v>64</v>
          </cell>
          <cell r="B67" t="str">
            <v>浙江金盈建设工程有限公司</v>
          </cell>
          <cell r="C67">
            <v>47536506</v>
          </cell>
        </row>
        <row r="68">
          <cell r="A68">
            <v>65</v>
          </cell>
          <cell r="B68" t="str">
            <v>浙江红鼎建设工程有限公司</v>
          </cell>
          <cell r="C68">
            <v>53371461</v>
          </cell>
        </row>
        <row r="69">
          <cell r="A69">
            <v>66</v>
          </cell>
          <cell r="B69" t="str">
            <v>蓝海建设集团有限公司</v>
          </cell>
          <cell r="C69">
            <v>53419792</v>
          </cell>
        </row>
        <row r="70">
          <cell r="A70">
            <v>67</v>
          </cell>
          <cell r="B70" t="str">
            <v>杭州中奕建筑工程有限公司</v>
          </cell>
          <cell r="C70">
            <v>53438954</v>
          </cell>
        </row>
        <row r="71">
          <cell r="A71">
            <v>68</v>
          </cell>
          <cell r="B71" t="str">
            <v>台州永银建设有限公司</v>
          </cell>
          <cell r="C71">
            <v>53382834</v>
          </cell>
        </row>
        <row r="72">
          <cell r="A72">
            <v>69</v>
          </cell>
          <cell r="B72" t="str">
            <v>浙江中陆建设有限公司</v>
          </cell>
          <cell r="C72">
            <v>53439295</v>
          </cell>
        </row>
        <row r="73">
          <cell r="A73">
            <v>70</v>
          </cell>
          <cell r="B73" t="str">
            <v>温州弘泰建设有限公司</v>
          </cell>
          <cell r="C73">
            <v>52273000</v>
          </cell>
        </row>
        <row r="74">
          <cell r="A74" t="str">
            <v>工程量清单预算价（元）A：</v>
          </cell>
        </row>
        <row r="74">
          <cell r="C74">
            <v>56859811</v>
          </cell>
          <cell r="D74" t="str">
            <v>调整系数：</v>
          </cell>
          <cell r="E74">
            <v>0.94</v>
          </cell>
        </row>
        <row r="75">
          <cell r="A75" t="str">
            <v>复合系数（K）：</v>
          </cell>
        </row>
        <row r="75">
          <cell r="C75">
            <v>0.4</v>
          </cell>
          <cell r="D75" t="str">
            <v>下浮系数（i）：</v>
          </cell>
          <cell r="E75">
            <v>2</v>
          </cell>
        </row>
        <row r="76">
          <cell r="A76" t="str">
            <v>招标人代表：           唱标人：            记录人：             监督人：         </v>
          </cell>
        </row>
      </sheetData>
      <sheetData sheetId="4"/>
      <sheetData sheetId="5"/>
      <sheetData sheetId="6">
        <row r="1">
          <cell r="A1" t="str">
            <v>附表6</v>
          </cell>
          <cell r="B1" t="str">
            <v>平阳县平鹤线农村道路改造提升工程信誉评审表</v>
          </cell>
        </row>
        <row r="2">
          <cell r="A2" t="str">
            <v>开标地址：平阳县公共资源交易中心                                                                                   开标时间：2022年8月25日</v>
          </cell>
        </row>
        <row r="3">
          <cell r="A3" t="str">
            <v>投标人  编号</v>
          </cell>
          <cell r="B3" t="str">
            <v>                  内容           投标人          </v>
          </cell>
          <cell r="C3" t="str">
            <v>评审因素与评审标准</v>
          </cell>
        </row>
        <row r="3">
          <cell r="H3" t="str">
            <v>得分</v>
          </cell>
        </row>
        <row r="5">
          <cell r="C5" t="str">
            <v>企业信息公开得分：0.5分</v>
          </cell>
          <cell r="D5" t="str">
            <v>人员信息公开得分：0.5分</v>
          </cell>
          <cell r="E5" t="str">
            <v>信用评价结果得分：</v>
          </cell>
          <cell r="F5" t="str">
            <v>2019年1月1日以来，被交通运输部、浙江省交通运输厅、浙江省发改委三部门以外的省级及以上单位（部门）书面通报限制投标，并在处罚期内的，如实填报的扣1分，隐瞒不报的一经查实作否决投标处理，并视为投标人提供虚假材料，按投标人须知第3.5.8项处理；</v>
          </cell>
          <cell r="G5" t="str">
            <v>2017年1月1日以来，投标人或拟委任的项目经理在工程建设领域中，有行贿受贿行为未构成犯罪的，如实填报的扣1分，隐瞒不报的一经查实作否决投标处理，并视为投标人提供虚假材料按投标人须知第3.5.8项处理（投标人和拟委任的项目经理有无行贿行为认定：以中国裁判文书网查询结果为准，投标人自行承诺即可、无需提供）。</v>
          </cell>
        </row>
        <row r="6">
          <cell r="A6">
            <v>1</v>
          </cell>
          <cell r="B6" t="str">
            <v>宁波日月交通安全设施工程有限公司</v>
          </cell>
          <cell r="C6">
            <v>0.5</v>
          </cell>
          <cell r="D6">
            <v>0.5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</row>
        <row r="7">
          <cell r="A7">
            <v>2</v>
          </cell>
          <cell r="B7" t="str">
            <v>温州博建交通建设工程有限公司</v>
          </cell>
          <cell r="C7">
            <v>0.5</v>
          </cell>
          <cell r="D7">
            <v>0.5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A8">
            <v>3</v>
          </cell>
          <cell r="B8" t="str">
            <v>浙江路鑫交通设施工程有限公司</v>
          </cell>
          <cell r="C8">
            <v>0.5</v>
          </cell>
          <cell r="D8">
            <v>0.5</v>
          </cell>
          <cell r="E8">
            <v>0</v>
          </cell>
          <cell r="F8">
            <v>0</v>
          </cell>
          <cell r="G8">
            <v>0</v>
          </cell>
          <cell r="H8">
            <v>1</v>
          </cell>
        </row>
        <row r="9">
          <cell r="A9">
            <v>4</v>
          </cell>
          <cell r="B9" t="str">
            <v>浙江万瑞建设集团有限公司</v>
          </cell>
          <cell r="C9">
            <v>0.5</v>
          </cell>
          <cell r="D9">
            <v>0.5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</row>
        <row r="10">
          <cell r="A10">
            <v>5</v>
          </cell>
          <cell r="B10" t="str">
            <v>浙江万畅交通建设工程有限公司</v>
          </cell>
          <cell r="C10">
            <v>0.5</v>
          </cell>
          <cell r="D10">
            <v>0.5</v>
          </cell>
          <cell r="E10">
            <v>0.5</v>
          </cell>
          <cell r="F10">
            <v>0</v>
          </cell>
          <cell r="G10">
            <v>0</v>
          </cell>
          <cell r="H10">
            <v>1.5</v>
          </cell>
        </row>
        <row r="11">
          <cell r="A11">
            <v>6</v>
          </cell>
          <cell r="B11" t="str">
            <v>浙江鼎舜交工建设有限公司</v>
          </cell>
          <cell r="C11">
            <v>0</v>
          </cell>
          <cell r="D11">
            <v>0.5</v>
          </cell>
          <cell r="E11">
            <v>0</v>
          </cell>
          <cell r="F11">
            <v>0</v>
          </cell>
          <cell r="G11">
            <v>0</v>
          </cell>
          <cell r="H11">
            <v>0.5</v>
          </cell>
        </row>
        <row r="12">
          <cell r="A12">
            <v>7</v>
          </cell>
          <cell r="B12" t="str">
            <v>台州市椒江交通建设工程有限公司</v>
          </cell>
          <cell r="C12">
            <v>0.5</v>
          </cell>
          <cell r="D12">
            <v>0.5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</row>
        <row r="13">
          <cell r="A13">
            <v>8</v>
          </cell>
          <cell r="B13" t="str">
            <v>台州市四方交通建设工程有限公司</v>
          </cell>
          <cell r="C13">
            <v>0.5</v>
          </cell>
          <cell r="D13">
            <v>0.5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9</v>
          </cell>
          <cell r="B14" t="str">
            <v>杭州中航建设集团有限公司</v>
          </cell>
          <cell r="C14">
            <v>0.5</v>
          </cell>
          <cell r="D14">
            <v>0.5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</row>
        <row r="15">
          <cell r="A15">
            <v>10</v>
          </cell>
          <cell r="B15" t="str">
            <v>浙江省东阳市六合路桥建设有限公司</v>
          </cell>
          <cell r="C15">
            <v>0.5</v>
          </cell>
          <cell r="D15">
            <v>0.5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11</v>
          </cell>
          <cell r="B16" t="str">
            <v>浙江省泰顺县交通工程有限公司</v>
          </cell>
          <cell r="C16">
            <v>0.5</v>
          </cell>
          <cell r="D16">
            <v>0.5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</row>
        <row r="17">
          <cell r="A17">
            <v>12</v>
          </cell>
          <cell r="B17" t="str">
            <v>温州腾胜建设有限公司</v>
          </cell>
          <cell r="C17">
            <v>0.5</v>
          </cell>
          <cell r="D17">
            <v>0.5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</row>
        <row r="18">
          <cell r="A18">
            <v>13</v>
          </cell>
          <cell r="B18" t="str">
            <v>创都集团有限公司</v>
          </cell>
          <cell r="C18">
            <v>0.5</v>
          </cell>
          <cell r="D18">
            <v>0.5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14</v>
          </cell>
          <cell r="B19" t="str">
            <v>浙江佰特建筑工程有限公司</v>
          </cell>
          <cell r="C19" t="str">
            <v>/</v>
          </cell>
          <cell r="D19" t="str">
            <v>/</v>
          </cell>
          <cell r="E19" t="str">
            <v>/</v>
          </cell>
          <cell r="F19" t="str">
            <v>/</v>
          </cell>
          <cell r="G19" t="str">
            <v>/</v>
          </cell>
          <cell r="H19" t="str">
            <v>/</v>
          </cell>
        </row>
        <row r="20">
          <cell r="A20">
            <v>15</v>
          </cell>
          <cell r="B20" t="str">
            <v>浙江大宇交通工程有限公司</v>
          </cell>
          <cell r="C20">
            <v>0.5</v>
          </cell>
          <cell r="D20">
            <v>0.5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16</v>
          </cell>
          <cell r="B21" t="str">
            <v>浙江华安泰工程集团有限公司</v>
          </cell>
          <cell r="C21">
            <v>0.5</v>
          </cell>
          <cell r="D21">
            <v>0.5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17</v>
          </cell>
          <cell r="B22" t="str">
            <v>浙江安盛建设有限公司</v>
          </cell>
          <cell r="C22">
            <v>0.5</v>
          </cell>
          <cell r="D22">
            <v>0.5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</row>
        <row r="23">
          <cell r="A23">
            <v>18</v>
          </cell>
          <cell r="B23" t="str">
            <v>温州康炜交通工程有限公司</v>
          </cell>
          <cell r="C23">
            <v>0.5</v>
          </cell>
          <cell r="D23">
            <v>0.5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</row>
        <row r="24">
          <cell r="A24">
            <v>19</v>
          </cell>
          <cell r="B24" t="str">
            <v>温州陆航建设有限公司</v>
          </cell>
          <cell r="C24">
            <v>0.5</v>
          </cell>
          <cell r="D24">
            <v>0.5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</row>
        <row r="25">
          <cell r="A25">
            <v>20</v>
          </cell>
          <cell r="B25" t="str">
            <v>浙江苍交建设有限公司</v>
          </cell>
          <cell r="C25">
            <v>0.5</v>
          </cell>
          <cell r="D25">
            <v>0.5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</row>
        <row r="26">
          <cell r="A26">
            <v>21</v>
          </cell>
          <cell r="B26" t="str">
            <v>浙江裕锦建设集团有限公司</v>
          </cell>
          <cell r="C26">
            <v>0.5</v>
          </cell>
          <cell r="D26">
            <v>0.5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</row>
        <row r="27">
          <cell r="A27">
            <v>22</v>
          </cell>
          <cell r="B27" t="str">
            <v>温州华路交通建设工程有限公司</v>
          </cell>
          <cell r="C27">
            <v>0.5</v>
          </cell>
          <cell r="D27">
            <v>0.5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A28">
            <v>23</v>
          </cell>
          <cell r="B28" t="str">
            <v>浙江建成公路工程有限公司</v>
          </cell>
          <cell r="C28">
            <v>0.5</v>
          </cell>
          <cell r="D28">
            <v>0.5</v>
          </cell>
          <cell r="E28">
            <v>0</v>
          </cell>
          <cell r="F28">
            <v>0</v>
          </cell>
          <cell r="G28">
            <v>0</v>
          </cell>
          <cell r="H28">
            <v>1</v>
          </cell>
        </row>
        <row r="29">
          <cell r="A29">
            <v>24</v>
          </cell>
          <cell r="B29" t="str">
            <v>浙江三门兴港建设有限公司</v>
          </cell>
          <cell r="C29">
            <v>0.5</v>
          </cell>
          <cell r="D29">
            <v>0.5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</row>
        <row r="30">
          <cell r="A30">
            <v>25</v>
          </cell>
          <cell r="B30" t="str">
            <v>温州中合建设有限公司</v>
          </cell>
          <cell r="C30">
            <v>0.5</v>
          </cell>
          <cell r="D30">
            <v>0.5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A31">
            <v>26</v>
          </cell>
          <cell r="B31" t="str">
            <v>浙江加晟交通工程有限公司</v>
          </cell>
          <cell r="C31" t="str">
            <v>/</v>
          </cell>
          <cell r="D31" t="str">
            <v>/</v>
          </cell>
          <cell r="E31" t="str">
            <v>/</v>
          </cell>
          <cell r="F31" t="str">
            <v>/</v>
          </cell>
          <cell r="G31" t="str">
            <v>/</v>
          </cell>
          <cell r="H31" t="str">
            <v>/</v>
          </cell>
        </row>
        <row r="32">
          <cell r="A32">
            <v>27</v>
          </cell>
          <cell r="B32" t="str">
            <v>重庆市实力公路开发有限公司</v>
          </cell>
          <cell r="C32">
            <v>0.5</v>
          </cell>
          <cell r="D32">
            <v>0.5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</row>
        <row r="33">
          <cell r="A33">
            <v>28</v>
          </cell>
          <cell r="B33" t="str">
            <v>浙江国顺建设有限公司</v>
          </cell>
          <cell r="C33">
            <v>0.5</v>
          </cell>
          <cell r="D33">
            <v>0.5</v>
          </cell>
          <cell r="E33">
            <v>0.5</v>
          </cell>
          <cell r="F33">
            <v>0</v>
          </cell>
          <cell r="G33">
            <v>0</v>
          </cell>
          <cell r="H33">
            <v>1.5</v>
          </cell>
        </row>
        <row r="34">
          <cell r="A34">
            <v>29</v>
          </cell>
          <cell r="B34" t="str">
            <v>宁波甬晟路桥建设有限公司</v>
          </cell>
          <cell r="C34">
            <v>0.5</v>
          </cell>
          <cell r="D34">
            <v>0.5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</row>
        <row r="35">
          <cell r="A35">
            <v>30</v>
          </cell>
          <cell r="B35" t="str">
            <v>浙江明道交通建设有限公司</v>
          </cell>
          <cell r="C35">
            <v>0.5</v>
          </cell>
          <cell r="D35">
            <v>0.5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</row>
        <row r="36">
          <cell r="A36">
            <v>31</v>
          </cell>
          <cell r="B36" t="str">
            <v>宁波龙腾交通工程有限公司</v>
          </cell>
          <cell r="C36">
            <v>0.5</v>
          </cell>
          <cell r="D36">
            <v>0.5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</row>
        <row r="37">
          <cell r="A37">
            <v>32</v>
          </cell>
          <cell r="B37" t="str">
            <v>杭州南垣交通工程有限公司</v>
          </cell>
          <cell r="C37">
            <v>0.5</v>
          </cell>
          <cell r="D37">
            <v>0.5</v>
          </cell>
          <cell r="E37">
            <v>0</v>
          </cell>
          <cell r="F37">
            <v>0</v>
          </cell>
          <cell r="G37">
            <v>0</v>
          </cell>
          <cell r="H37">
            <v>1</v>
          </cell>
        </row>
        <row r="38">
          <cell r="A38">
            <v>33</v>
          </cell>
          <cell r="B38" t="str">
            <v>宁波捷晟建设有限公司</v>
          </cell>
          <cell r="C38">
            <v>0.5</v>
          </cell>
          <cell r="D38">
            <v>0.5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</row>
        <row r="39">
          <cell r="A39">
            <v>34</v>
          </cell>
          <cell r="B39" t="str">
            <v>台州众意建设有限公司</v>
          </cell>
          <cell r="C39">
            <v>0.5</v>
          </cell>
          <cell r="D39">
            <v>0.5</v>
          </cell>
          <cell r="E39">
            <v>0.5</v>
          </cell>
          <cell r="F39">
            <v>0</v>
          </cell>
          <cell r="G39">
            <v>0</v>
          </cell>
          <cell r="H39">
            <v>1.5</v>
          </cell>
        </row>
        <row r="40">
          <cell r="A40">
            <v>35</v>
          </cell>
          <cell r="B40" t="str">
            <v>温州市凯达交通工程有限公司</v>
          </cell>
          <cell r="C40">
            <v>0.5</v>
          </cell>
          <cell r="D40">
            <v>0.5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</row>
        <row r="41">
          <cell r="A41">
            <v>36</v>
          </cell>
          <cell r="B41" t="str">
            <v>温州联正交通设施有限公司</v>
          </cell>
          <cell r="C41" t="str">
            <v>/</v>
          </cell>
          <cell r="D41" t="str">
            <v>/</v>
          </cell>
          <cell r="E41" t="str">
            <v>/</v>
          </cell>
          <cell r="F41" t="str">
            <v>/</v>
          </cell>
          <cell r="G41" t="str">
            <v>/</v>
          </cell>
          <cell r="H41" t="str">
            <v>/</v>
          </cell>
        </row>
        <row r="42">
          <cell r="A42">
            <v>37</v>
          </cell>
          <cell r="B42" t="str">
            <v>浙江新越交通建设有限公司</v>
          </cell>
          <cell r="C42">
            <v>0.5</v>
          </cell>
          <cell r="D42">
            <v>0.5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</row>
        <row r="43">
          <cell r="A43">
            <v>38</v>
          </cell>
          <cell r="B43" t="str">
            <v>浙江创立建设工程有限公司</v>
          </cell>
          <cell r="C43" t="str">
            <v>/</v>
          </cell>
          <cell r="D43" t="str">
            <v>/</v>
          </cell>
          <cell r="E43" t="str">
            <v>/</v>
          </cell>
          <cell r="F43" t="str">
            <v>/</v>
          </cell>
          <cell r="G43" t="str">
            <v>/</v>
          </cell>
          <cell r="H43" t="str">
            <v>/</v>
          </cell>
        </row>
        <row r="44">
          <cell r="A44">
            <v>39</v>
          </cell>
          <cell r="B44" t="str">
            <v>浙江鸿翔交通建设有限公司</v>
          </cell>
          <cell r="C44">
            <v>0.5</v>
          </cell>
          <cell r="D44">
            <v>0.5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</row>
        <row r="45">
          <cell r="A45">
            <v>40</v>
          </cell>
          <cell r="B45" t="str">
            <v>浙江锡鑫智能工程有限公司</v>
          </cell>
          <cell r="C45">
            <v>0.5</v>
          </cell>
          <cell r="D45">
            <v>0.5</v>
          </cell>
          <cell r="E45">
            <v>0</v>
          </cell>
          <cell r="F45">
            <v>0</v>
          </cell>
          <cell r="G45">
            <v>0</v>
          </cell>
          <cell r="H45">
            <v>1</v>
          </cell>
        </row>
        <row r="46">
          <cell r="A46">
            <v>41</v>
          </cell>
          <cell r="B46" t="str">
            <v>浙江中途交通工程有限公司</v>
          </cell>
          <cell r="C46">
            <v>0.5</v>
          </cell>
          <cell r="D46">
            <v>0.5</v>
          </cell>
          <cell r="E46">
            <v>0</v>
          </cell>
          <cell r="F46">
            <v>0</v>
          </cell>
          <cell r="G46">
            <v>0</v>
          </cell>
          <cell r="H46">
            <v>1</v>
          </cell>
        </row>
        <row r="47">
          <cell r="A47">
            <v>42</v>
          </cell>
          <cell r="B47" t="str">
            <v>平湖市通顺交通设施有限公司</v>
          </cell>
          <cell r="C47">
            <v>0.5</v>
          </cell>
          <cell r="D47">
            <v>0.5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43</v>
          </cell>
          <cell r="B48" t="str">
            <v>宁波锦汇市政园林建设有限公司</v>
          </cell>
          <cell r="C48">
            <v>0.5</v>
          </cell>
          <cell r="D48">
            <v>0.5</v>
          </cell>
          <cell r="E48">
            <v>0</v>
          </cell>
          <cell r="F48">
            <v>0</v>
          </cell>
          <cell r="G48">
            <v>0</v>
          </cell>
          <cell r="H48">
            <v>1</v>
          </cell>
        </row>
        <row r="49">
          <cell r="A49">
            <v>44</v>
          </cell>
          <cell r="B49" t="str">
            <v>温州陆顺建设工程有限公司</v>
          </cell>
          <cell r="C49">
            <v>0.5</v>
          </cell>
          <cell r="D49">
            <v>0.5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45</v>
          </cell>
          <cell r="B50" t="str">
            <v>浙江宇明建设有限公司</v>
          </cell>
          <cell r="C50">
            <v>0.5</v>
          </cell>
          <cell r="D50">
            <v>0.5</v>
          </cell>
          <cell r="E50">
            <v>0</v>
          </cell>
          <cell r="F50">
            <v>0</v>
          </cell>
          <cell r="G50">
            <v>0</v>
          </cell>
          <cell r="H50">
            <v>1</v>
          </cell>
        </row>
        <row r="51">
          <cell r="A51">
            <v>46</v>
          </cell>
          <cell r="B51" t="str">
            <v>平阳县联城交通工程有限公司</v>
          </cell>
          <cell r="C51">
            <v>0.5</v>
          </cell>
          <cell r="D51">
            <v>0.5</v>
          </cell>
          <cell r="E51">
            <v>0.5</v>
          </cell>
          <cell r="F51">
            <v>0</v>
          </cell>
          <cell r="G51">
            <v>0</v>
          </cell>
          <cell r="H51">
            <v>1.5</v>
          </cell>
        </row>
        <row r="52">
          <cell r="A52">
            <v>47</v>
          </cell>
          <cell r="B52" t="str">
            <v>浙江一路建设有限公司</v>
          </cell>
          <cell r="C52">
            <v>0.5</v>
          </cell>
          <cell r="D52">
            <v>0.5</v>
          </cell>
          <cell r="E52">
            <v>0</v>
          </cell>
          <cell r="F52">
            <v>0</v>
          </cell>
          <cell r="G52">
            <v>0</v>
          </cell>
          <cell r="H52">
            <v>1</v>
          </cell>
        </row>
        <row r="53">
          <cell r="A53">
            <v>48</v>
          </cell>
          <cell r="B53" t="str">
            <v>浙江欣元交通工程有限公司</v>
          </cell>
          <cell r="C53">
            <v>0.5</v>
          </cell>
          <cell r="D53">
            <v>0.5</v>
          </cell>
          <cell r="E53">
            <v>0</v>
          </cell>
          <cell r="F53">
            <v>0</v>
          </cell>
          <cell r="G53">
            <v>0</v>
          </cell>
          <cell r="H53">
            <v>1</v>
          </cell>
        </row>
        <row r="54">
          <cell r="A54">
            <v>49</v>
          </cell>
          <cell r="B54" t="str">
            <v>江苏建星交通工程有限公司</v>
          </cell>
          <cell r="C54">
            <v>0.5</v>
          </cell>
          <cell r="D54">
            <v>0.5</v>
          </cell>
          <cell r="E54">
            <v>0</v>
          </cell>
          <cell r="F54">
            <v>0</v>
          </cell>
          <cell r="G54">
            <v>0</v>
          </cell>
          <cell r="H54">
            <v>1</v>
          </cell>
        </row>
        <row r="55">
          <cell r="A55">
            <v>50</v>
          </cell>
          <cell r="B55" t="str">
            <v>浙江博源建设有限公司</v>
          </cell>
          <cell r="C55">
            <v>0.5</v>
          </cell>
          <cell r="D55">
            <v>0.5</v>
          </cell>
          <cell r="E55">
            <v>0</v>
          </cell>
          <cell r="F55">
            <v>0</v>
          </cell>
          <cell r="G55">
            <v>0</v>
          </cell>
          <cell r="H55">
            <v>1</v>
          </cell>
        </row>
        <row r="56">
          <cell r="A56">
            <v>51</v>
          </cell>
          <cell r="B56" t="str">
            <v>金华市交通建筑工程公司</v>
          </cell>
          <cell r="C56">
            <v>0.5</v>
          </cell>
          <cell r="D56">
            <v>0.5</v>
          </cell>
          <cell r="E56">
            <v>0</v>
          </cell>
          <cell r="F56">
            <v>0</v>
          </cell>
          <cell r="G56">
            <v>0</v>
          </cell>
          <cell r="H56">
            <v>1</v>
          </cell>
        </row>
        <row r="57">
          <cell r="A57">
            <v>52</v>
          </cell>
          <cell r="B57" t="str">
            <v>温州中宏交通建设有限公司</v>
          </cell>
          <cell r="C57">
            <v>0.5</v>
          </cell>
          <cell r="D57">
            <v>0.5</v>
          </cell>
          <cell r="E57">
            <v>0</v>
          </cell>
          <cell r="F57">
            <v>0</v>
          </cell>
          <cell r="G57">
            <v>0</v>
          </cell>
          <cell r="H57">
            <v>1</v>
          </cell>
        </row>
        <row r="58">
          <cell r="A58">
            <v>53</v>
          </cell>
          <cell r="B58" t="str">
            <v>浙江宏升交通建设有限公司</v>
          </cell>
          <cell r="C58">
            <v>0.5</v>
          </cell>
          <cell r="D58">
            <v>0.5</v>
          </cell>
          <cell r="E58">
            <v>0</v>
          </cell>
          <cell r="F58">
            <v>0</v>
          </cell>
          <cell r="G58">
            <v>0</v>
          </cell>
          <cell r="H58">
            <v>1</v>
          </cell>
        </row>
        <row r="59">
          <cell r="A59">
            <v>54</v>
          </cell>
          <cell r="B59" t="str">
            <v>浙江金宁建设工程有限公司</v>
          </cell>
          <cell r="C59">
            <v>0.5</v>
          </cell>
          <cell r="D59">
            <v>0.5</v>
          </cell>
          <cell r="E59">
            <v>0</v>
          </cell>
          <cell r="F59">
            <v>0</v>
          </cell>
          <cell r="G59">
            <v>0</v>
          </cell>
          <cell r="H59">
            <v>1</v>
          </cell>
        </row>
        <row r="60">
          <cell r="A60">
            <v>55</v>
          </cell>
          <cell r="B60" t="str">
            <v>温州润土建设有限公司</v>
          </cell>
          <cell r="C60" t="str">
            <v>/</v>
          </cell>
          <cell r="D60" t="str">
            <v>/</v>
          </cell>
          <cell r="E60" t="str">
            <v>/</v>
          </cell>
          <cell r="F60" t="str">
            <v>/</v>
          </cell>
          <cell r="G60" t="str">
            <v>/</v>
          </cell>
          <cell r="H60" t="str">
            <v>/</v>
          </cell>
        </row>
        <row r="61">
          <cell r="A61">
            <v>56</v>
          </cell>
          <cell r="B61" t="str">
            <v>温州华文建设管理有限公司</v>
          </cell>
          <cell r="C61">
            <v>0.5</v>
          </cell>
          <cell r="D61">
            <v>0.5</v>
          </cell>
          <cell r="E61">
            <v>0</v>
          </cell>
          <cell r="F61">
            <v>0</v>
          </cell>
          <cell r="G61">
            <v>0</v>
          </cell>
          <cell r="H61">
            <v>1</v>
          </cell>
        </row>
        <row r="62">
          <cell r="A62">
            <v>57</v>
          </cell>
          <cell r="B62" t="str">
            <v>温州三瑞建设有限公司</v>
          </cell>
          <cell r="C62" t="str">
            <v>/</v>
          </cell>
          <cell r="D62" t="str">
            <v>/</v>
          </cell>
          <cell r="E62" t="str">
            <v>/</v>
          </cell>
          <cell r="F62" t="str">
            <v>/</v>
          </cell>
          <cell r="G62" t="str">
            <v>/</v>
          </cell>
          <cell r="H62" t="str">
            <v>/</v>
          </cell>
        </row>
        <row r="63">
          <cell r="A63">
            <v>58</v>
          </cell>
          <cell r="B63" t="str">
            <v>龙德建设有限公司</v>
          </cell>
          <cell r="C63">
            <v>0.5</v>
          </cell>
          <cell r="D63">
            <v>0.5</v>
          </cell>
          <cell r="E63">
            <v>0</v>
          </cell>
          <cell r="F63">
            <v>0</v>
          </cell>
          <cell r="G63">
            <v>0</v>
          </cell>
          <cell r="H63">
            <v>1</v>
          </cell>
        </row>
        <row r="64">
          <cell r="A64">
            <v>59</v>
          </cell>
          <cell r="B64" t="str">
            <v>浙江名禹工程建设有限公司</v>
          </cell>
          <cell r="C64">
            <v>0.5</v>
          </cell>
          <cell r="D64">
            <v>0.5</v>
          </cell>
          <cell r="E64">
            <v>0</v>
          </cell>
          <cell r="F64">
            <v>0</v>
          </cell>
          <cell r="G64">
            <v>0</v>
          </cell>
          <cell r="H64">
            <v>1</v>
          </cell>
        </row>
        <row r="65">
          <cell r="A65">
            <v>60</v>
          </cell>
          <cell r="B65" t="str">
            <v>温州胜联交通工程有限公司</v>
          </cell>
          <cell r="C65">
            <v>0.5</v>
          </cell>
          <cell r="D65">
            <v>0.5</v>
          </cell>
          <cell r="E65">
            <v>0</v>
          </cell>
          <cell r="F65">
            <v>0</v>
          </cell>
          <cell r="G65">
            <v>0</v>
          </cell>
          <cell r="H65">
            <v>1</v>
          </cell>
        </row>
        <row r="66">
          <cell r="A66">
            <v>61</v>
          </cell>
          <cell r="B66" t="str">
            <v>浙江水熊建设工程有限公司</v>
          </cell>
          <cell r="C66">
            <v>0.5</v>
          </cell>
          <cell r="D66">
            <v>0.5</v>
          </cell>
          <cell r="E66">
            <v>0</v>
          </cell>
          <cell r="F66">
            <v>0</v>
          </cell>
          <cell r="G66">
            <v>0</v>
          </cell>
          <cell r="H66">
            <v>1</v>
          </cell>
        </row>
        <row r="67">
          <cell r="A67">
            <v>62</v>
          </cell>
          <cell r="B67" t="str">
            <v>海南本道建设工程有限公司</v>
          </cell>
          <cell r="C67">
            <v>0.5</v>
          </cell>
          <cell r="D67">
            <v>0.5</v>
          </cell>
          <cell r="E67">
            <v>0</v>
          </cell>
          <cell r="F67">
            <v>0</v>
          </cell>
          <cell r="G67">
            <v>0</v>
          </cell>
          <cell r="H67">
            <v>1</v>
          </cell>
        </row>
        <row r="68">
          <cell r="A68">
            <v>63</v>
          </cell>
          <cell r="B68" t="str">
            <v>重庆川东路桥工程有限公司</v>
          </cell>
          <cell r="C68">
            <v>0.5</v>
          </cell>
          <cell r="D68">
            <v>0.5</v>
          </cell>
          <cell r="E68">
            <v>0</v>
          </cell>
          <cell r="F68">
            <v>0</v>
          </cell>
          <cell r="G68">
            <v>0</v>
          </cell>
          <cell r="H68">
            <v>1</v>
          </cell>
        </row>
        <row r="69">
          <cell r="A69">
            <v>64</v>
          </cell>
          <cell r="B69" t="str">
            <v>浙江金盈建设工程有限公司</v>
          </cell>
          <cell r="C69">
            <v>0.5</v>
          </cell>
          <cell r="D69">
            <v>0.5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</row>
        <row r="70">
          <cell r="A70">
            <v>65</v>
          </cell>
          <cell r="B70" t="str">
            <v>浙江红鼎建设工程有限公司</v>
          </cell>
          <cell r="C70">
            <v>0.5</v>
          </cell>
          <cell r="D70">
            <v>0.5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</row>
        <row r="71">
          <cell r="A71">
            <v>66</v>
          </cell>
          <cell r="B71" t="str">
            <v>蓝海建设集团有限公司</v>
          </cell>
          <cell r="C71">
            <v>0.5</v>
          </cell>
          <cell r="D71">
            <v>0.5</v>
          </cell>
          <cell r="E71">
            <v>0</v>
          </cell>
          <cell r="F71">
            <v>0</v>
          </cell>
          <cell r="G71">
            <v>0</v>
          </cell>
          <cell r="H71">
            <v>1</v>
          </cell>
        </row>
        <row r="72">
          <cell r="A72">
            <v>67</v>
          </cell>
          <cell r="B72" t="str">
            <v>杭州中奕建筑工程有限公司</v>
          </cell>
          <cell r="C72">
            <v>0.5</v>
          </cell>
          <cell r="D72">
            <v>0.5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</row>
        <row r="73">
          <cell r="A73">
            <v>68</v>
          </cell>
          <cell r="B73" t="str">
            <v>台州永银建设有限公司</v>
          </cell>
          <cell r="C73">
            <v>0.5</v>
          </cell>
          <cell r="D73">
            <v>0.5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</row>
        <row r="74">
          <cell r="A74">
            <v>69</v>
          </cell>
          <cell r="B74" t="str">
            <v>浙江中陆建设有限公司</v>
          </cell>
          <cell r="C74">
            <v>0.5</v>
          </cell>
          <cell r="D74">
            <v>0.5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70</v>
          </cell>
          <cell r="B75" t="str">
            <v>温州弘泰建设有限公司</v>
          </cell>
          <cell r="C75">
            <v>0</v>
          </cell>
          <cell r="D75">
            <v>0.5</v>
          </cell>
          <cell r="E75">
            <v>0</v>
          </cell>
          <cell r="F75">
            <v>0</v>
          </cell>
          <cell r="G75">
            <v>0</v>
          </cell>
          <cell r="H75">
            <v>0.5</v>
          </cell>
        </row>
        <row r="76">
          <cell r="A76" t="str">
            <v>
评标委员会签字：</v>
          </cell>
        </row>
        <row r="77">
          <cell r="A77" t="str">
            <v>   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topLeftCell="A61" workbookViewId="0">
      <selection activeCell="C4" sqref="C4"/>
    </sheetView>
  </sheetViews>
  <sheetFormatPr defaultColWidth="9" defaultRowHeight="13.5"/>
  <cols>
    <col min="2" max="2" width="27.25" customWidth="1"/>
    <col min="3" max="3" width="13.375" customWidth="1"/>
  </cols>
  <sheetData>
    <row r="1" s="1" customFormat="1" ht="30" customHeight="1" spans="1:9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28"/>
    </row>
    <row r="2" s="1" customFormat="1" ht="17.25" customHeight="1" spans="1:9">
      <c r="A2" s="4" t="s">
        <v>2</v>
      </c>
      <c r="B2" s="5" t="s">
        <v>3</v>
      </c>
      <c r="C2" s="6"/>
      <c r="D2" s="6"/>
      <c r="E2" s="6"/>
      <c r="F2" s="6"/>
      <c r="G2" s="7">
        <v>44798</v>
      </c>
      <c r="H2" s="8"/>
      <c r="I2" s="28"/>
    </row>
    <row r="3" s="1" customFormat="1" ht="30" customHeight="1" spans="1:11">
      <c r="A3" s="9" t="s">
        <v>4</v>
      </c>
      <c r="B3" s="10" t="s">
        <v>5</v>
      </c>
      <c r="C3" s="11" t="s">
        <v>6</v>
      </c>
      <c r="D3" s="12" t="s">
        <v>7</v>
      </c>
      <c r="E3" s="13" t="s">
        <v>8</v>
      </c>
      <c r="F3" s="14" t="s">
        <v>9</v>
      </c>
      <c r="G3" s="15" t="s">
        <v>10</v>
      </c>
      <c r="H3" s="16" t="s">
        <v>11</v>
      </c>
      <c r="I3" s="29"/>
      <c r="J3" s="30"/>
      <c r="K3" s="31"/>
    </row>
    <row r="4" s="1" customFormat="1" ht="24.95" customHeight="1" spans="1:11">
      <c r="A4" s="17">
        <v>1</v>
      </c>
      <c r="B4" s="18" t="str">
        <f>VLOOKUP(A4,[1]第一信封!A$1:F$65536,2,FALSE)</f>
        <v>宁波日月交通安全设施工程有限公司</v>
      </c>
      <c r="C4" s="19">
        <v>49608429</v>
      </c>
      <c r="D4" s="20">
        <f t="shared" ref="D4:D11" si="0">(C4-$C$77)/$C$77*100</f>
        <v>-4.00258787529521</v>
      </c>
      <c r="E4" s="21">
        <f t="shared" ref="E4:E11" si="1">IF(D4&gt;0,98.5-D4*1.2,98.5+D4*1)</f>
        <v>94.4974121247048</v>
      </c>
      <c r="F4" s="22">
        <f>VLOOKUP(A:A,'[1]信誉分 '!A$1:H$65536,8,FALSE)</f>
        <v>1</v>
      </c>
      <c r="G4" s="23">
        <f t="shared" ref="G4:G11" si="2">SUM(E4:F4)</f>
        <v>95.4974121247048</v>
      </c>
      <c r="H4" s="24"/>
      <c r="I4" s="32"/>
      <c r="J4" s="31"/>
      <c r="K4" s="31"/>
    </row>
    <row r="5" s="1" customFormat="1" ht="24.95" customHeight="1" spans="1:11">
      <c r="A5" s="17">
        <v>2</v>
      </c>
      <c r="B5" s="18" t="str">
        <f>VLOOKUP(A5,[1]第一信封!A$1:F$65536,2,FALSE)</f>
        <v>温州博建交通建设工程有限公司</v>
      </c>
      <c r="C5" s="19">
        <v>50090134</v>
      </c>
      <c r="D5" s="20">
        <f t="shared" si="0"/>
        <v>-3.07043915904518</v>
      </c>
      <c r="E5" s="21">
        <f t="shared" si="1"/>
        <v>95.4295608409548</v>
      </c>
      <c r="F5" s="22">
        <f>VLOOKUP(A:A,'[1]信誉分 '!A$1:H$65536,8,FALSE)</f>
        <v>1</v>
      </c>
      <c r="G5" s="23">
        <f t="shared" si="2"/>
        <v>96.4295608409548</v>
      </c>
      <c r="H5" s="24"/>
      <c r="I5" s="32"/>
      <c r="J5" s="31"/>
      <c r="K5" s="31"/>
    </row>
    <row r="6" s="1" customFormat="1" ht="24.95" customHeight="1" spans="1:11">
      <c r="A6" s="17">
        <v>3</v>
      </c>
      <c r="B6" s="18" t="str">
        <f>VLOOKUP(A6,[1]第一信封!A$1:F$65536,2,FALSE)</f>
        <v>浙江路鑫交通设施工程有限公司</v>
      </c>
      <c r="C6" s="19">
        <v>53372256</v>
      </c>
      <c r="D6" s="20">
        <f t="shared" si="0"/>
        <v>3.28080446283126</v>
      </c>
      <c r="E6" s="21">
        <f t="shared" si="1"/>
        <v>94.5630346446025</v>
      </c>
      <c r="F6" s="22">
        <f>VLOOKUP(A:A,'[1]信誉分 '!A$1:H$65536,8,FALSE)</f>
        <v>1</v>
      </c>
      <c r="G6" s="23">
        <f t="shared" si="2"/>
        <v>95.5630346446025</v>
      </c>
      <c r="H6" s="24"/>
      <c r="I6" s="32"/>
      <c r="J6" s="31"/>
      <c r="K6" s="31"/>
    </row>
    <row r="7" s="1" customFormat="1" ht="24.95" customHeight="1" spans="1:11">
      <c r="A7" s="17">
        <v>4</v>
      </c>
      <c r="B7" s="18" t="str">
        <f>VLOOKUP(A7,[1]第一信封!A$1:F$65536,2,FALSE)</f>
        <v>浙江万瑞建设集团有限公司</v>
      </c>
      <c r="C7" s="19">
        <v>53425442</v>
      </c>
      <c r="D7" s="20">
        <f t="shared" si="0"/>
        <v>3.38372484277848</v>
      </c>
      <c r="E7" s="21">
        <f t="shared" si="1"/>
        <v>94.4395301886658</v>
      </c>
      <c r="F7" s="22">
        <f>VLOOKUP(A:A,'[1]信誉分 '!A$1:H$65536,8,FALSE)</f>
        <v>1</v>
      </c>
      <c r="G7" s="23">
        <f t="shared" si="2"/>
        <v>95.4395301886658</v>
      </c>
      <c r="H7" s="24"/>
      <c r="I7" s="32"/>
      <c r="J7" s="31"/>
      <c r="K7" s="31"/>
    </row>
    <row r="8" s="1" customFormat="1" ht="24.95" customHeight="1" spans="1:11">
      <c r="A8" s="17">
        <v>5</v>
      </c>
      <c r="B8" s="18" t="str">
        <f>VLOOKUP(A8,[1]第一信封!A$1:F$65536,2,FALSE)</f>
        <v>浙江万畅交通建设工程有限公司</v>
      </c>
      <c r="C8" s="19">
        <v>51015566</v>
      </c>
      <c r="D8" s="20">
        <f t="shared" si="0"/>
        <v>-1.27963306241612</v>
      </c>
      <c r="E8" s="21">
        <f t="shared" si="1"/>
        <v>97.2203669375839</v>
      </c>
      <c r="F8" s="22">
        <f>VLOOKUP(A:A,'[1]信誉分 '!A$1:H$65536,8,FALSE)</f>
        <v>1.5</v>
      </c>
      <c r="G8" s="23">
        <f t="shared" si="2"/>
        <v>98.7203669375839</v>
      </c>
      <c r="H8" s="24"/>
      <c r="I8" s="32"/>
      <c r="J8" s="31"/>
      <c r="K8" s="31"/>
    </row>
    <row r="9" s="1" customFormat="1" ht="24.95" customHeight="1" spans="1:11">
      <c r="A9" s="17">
        <v>6</v>
      </c>
      <c r="B9" s="18" t="str">
        <f>VLOOKUP(A9,[1]第一信封!A$1:F$65536,2,FALSE)</f>
        <v>浙江鼎舜交工建设有限公司</v>
      </c>
      <c r="C9" s="19">
        <v>51972142</v>
      </c>
      <c r="D9" s="20">
        <f t="shared" si="0"/>
        <v>0.571439877236968</v>
      </c>
      <c r="E9" s="21">
        <f t="shared" si="1"/>
        <v>97.8142721473156</v>
      </c>
      <c r="F9" s="22">
        <f>VLOOKUP(A:A,'[1]信誉分 '!A$1:H$65536,8,FALSE)</f>
        <v>0.5</v>
      </c>
      <c r="G9" s="23">
        <f t="shared" si="2"/>
        <v>98.3142721473156</v>
      </c>
      <c r="H9" s="24"/>
      <c r="I9" s="32"/>
      <c r="J9" s="31"/>
      <c r="K9" s="31"/>
    </row>
    <row r="10" s="1" customFormat="1" ht="24.95" customHeight="1" spans="1:11">
      <c r="A10" s="17">
        <v>7</v>
      </c>
      <c r="B10" s="18" t="str">
        <f>VLOOKUP(A10,[1]第一信封!A$1:F$65536,2,FALSE)</f>
        <v>台州市椒江交通建设工程有限公司</v>
      </c>
      <c r="C10" s="19">
        <v>50921940</v>
      </c>
      <c r="D10" s="20">
        <f t="shared" si="0"/>
        <v>-1.46080900144027</v>
      </c>
      <c r="E10" s="21">
        <f t="shared" si="1"/>
        <v>97.0391909985597</v>
      </c>
      <c r="F10" s="22">
        <f>VLOOKUP(A:A,'[1]信誉分 '!A$1:H$65536,8,FALSE)</f>
        <v>1</v>
      </c>
      <c r="G10" s="23">
        <f t="shared" si="2"/>
        <v>98.0391909985597</v>
      </c>
      <c r="H10" s="24"/>
      <c r="I10" s="32"/>
      <c r="J10" s="31"/>
      <c r="K10" s="31"/>
    </row>
    <row r="11" s="1" customFormat="1" ht="24.95" customHeight="1" spans="1:11">
      <c r="A11" s="17">
        <v>8</v>
      </c>
      <c r="B11" s="18" t="str">
        <f>VLOOKUP(A11,[1]第一信封!A$1:F$65536,2,FALSE)</f>
        <v>台州市四方交通建设工程有限公司</v>
      </c>
      <c r="C11" s="19">
        <v>51637237</v>
      </c>
      <c r="D11" s="20">
        <f t="shared" si="0"/>
        <v>-0.0766357412758513</v>
      </c>
      <c r="E11" s="21">
        <f t="shared" si="1"/>
        <v>98.4233642587241</v>
      </c>
      <c r="F11" s="22">
        <f>VLOOKUP(A:A,'[1]信誉分 '!A$1:H$65536,8,FALSE)</f>
        <v>1</v>
      </c>
      <c r="G11" s="23">
        <f t="shared" si="2"/>
        <v>99.4233642587241</v>
      </c>
      <c r="H11" s="24">
        <v>2</v>
      </c>
      <c r="I11" s="32"/>
      <c r="J11" s="31"/>
      <c r="K11" s="31"/>
    </row>
    <row r="12" s="1" customFormat="1" ht="24.95" customHeight="1" spans="1:11">
      <c r="A12" s="17">
        <v>9</v>
      </c>
      <c r="B12" s="18" t="str">
        <f>VLOOKUP(A12,[1]第一信封!A$1:F$65536,2,FALSE)</f>
        <v>杭州中航建设集团有限公司</v>
      </c>
      <c r="C12" s="20" t="s">
        <v>12</v>
      </c>
      <c r="D12" s="20" t="s">
        <v>12</v>
      </c>
      <c r="E12" s="21" t="s">
        <v>12</v>
      </c>
      <c r="F12" s="22" t="s">
        <v>12</v>
      </c>
      <c r="G12" s="23" t="s">
        <v>12</v>
      </c>
      <c r="H12" s="24"/>
      <c r="I12" s="32"/>
      <c r="J12" s="31"/>
      <c r="K12" s="31"/>
    </row>
    <row r="13" s="1" customFormat="1" ht="24.95" customHeight="1" spans="1:11">
      <c r="A13" s="17">
        <v>10</v>
      </c>
      <c r="B13" s="18" t="str">
        <f>VLOOKUP(A13,[1]第一信封!A$1:F$65536,2,FALSE)</f>
        <v>浙江省东阳市六合路桥建设有限公司</v>
      </c>
      <c r="C13" s="19">
        <v>53436850</v>
      </c>
      <c r="D13" s="20">
        <f t="shared" ref="D13:D16" si="3">(C13-$C$77)/$C$77*100</f>
        <v>3.40580049604133</v>
      </c>
      <c r="E13" s="21">
        <f t="shared" ref="E13:E16" si="4">IF(D13&gt;0,98.5-D13*1.2,98.5+D13*1)</f>
        <v>94.4130394047504</v>
      </c>
      <c r="F13" s="22">
        <f>VLOOKUP(A:A,'[1]信誉分 '!A$1:H$65536,8,FALSE)</f>
        <v>1</v>
      </c>
      <c r="G13" s="23">
        <f t="shared" ref="G13:G16" si="5">SUM(E13:F13)</f>
        <v>95.4130394047504</v>
      </c>
      <c r="H13" s="24"/>
      <c r="I13" s="32"/>
      <c r="J13" s="31"/>
      <c r="K13" s="31"/>
    </row>
    <row r="14" s="1" customFormat="1" ht="24.95" customHeight="1" spans="1:11">
      <c r="A14" s="17">
        <v>11</v>
      </c>
      <c r="B14" s="18" t="str">
        <f>VLOOKUP(A14,[1]第一信封!A$1:F$65536,2,FALSE)</f>
        <v>浙江省泰顺县交通工程有限公司</v>
      </c>
      <c r="C14" s="19">
        <v>53414308</v>
      </c>
      <c r="D14" s="20">
        <f t="shared" si="3"/>
        <v>3.36217940769533</v>
      </c>
      <c r="E14" s="21">
        <f t="shared" si="4"/>
        <v>94.4653847107656</v>
      </c>
      <c r="F14" s="22">
        <f>VLOOKUP(A:A,'[1]信誉分 '!A$1:H$65536,8,FALSE)</f>
        <v>1</v>
      </c>
      <c r="G14" s="23">
        <f t="shared" si="5"/>
        <v>95.4653847107656</v>
      </c>
      <c r="H14" s="24"/>
      <c r="I14" s="32"/>
      <c r="J14" s="31"/>
      <c r="K14" s="31"/>
    </row>
    <row r="15" s="1" customFormat="1" ht="24.95" customHeight="1" spans="1:11">
      <c r="A15" s="17">
        <v>12</v>
      </c>
      <c r="B15" s="18" t="str">
        <f>VLOOKUP(A15,[1]第一信封!A$1:F$65536,2,FALSE)</f>
        <v>温州腾胜建设有限公司</v>
      </c>
      <c r="C15" s="19">
        <v>52232012</v>
      </c>
      <c r="D15" s="20">
        <f t="shared" si="3"/>
        <v>1.07431505372859</v>
      </c>
      <c r="E15" s="21">
        <f t="shared" si="4"/>
        <v>97.2108219355257</v>
      </c>
      <c r="F15" s="22">
        <f>VLOOKUP(A:A,'[1]信誉分 '!A$1:H$65536,8,FALSE)</f>
        <v>1</v>
      </c>
      <c r="G15" s="23">
        <f t="shared" si="5"/>
        <v>98.2108219355257</v>
      </c>
      <c r="H15" s="24"/>
      <c r="I15" s="32"/>
      <c r="J15" s="31"/>
      <c r="K15" s="31"/>
    </row>
    <row r="16" s="1" customFormat="1" ht="24.95" customHeight="1" spans="1:11">
      <c r="A16" s="17">
        <v>13</v>
      </c>
      <c r="B16" s="18" t="str">
        <f>VLOOKUP(A16,[1]第一信封!A$1:F$65536,2,FALSE)</f>
        <v>创都集团有限公司</v>
      </c>
      <c r="C16" s="19">
        <v>53442531</v>
      </c>
      <c r="D16" s="20">
        <f t="shared" si="3"/>
        <v>3.4167938153073</v>
      </c>
      <c r="E16" s="21">
        <f t="shared" si="4"/>
        <v>94.3998474216312</v>
      </c>
      <c r="F16" s="22">
        <f>VLOOKUP(A:A,'[1]信誉分 '!A$1:H$65536,8,FALSE)</f>
        <v>1</v>
      </c>
      <c r="G16" s="23">
        <f t="shared" si="5"/>
        <v>95.3998474216312</v>
      </c>
      <c r="H16" s="24"/>
      <c r="I16" s="32"/>
      <c r="J16" s="31"/>
      <c r="K16" s="31"/>
    </row>
    <row r="17" s="1" customFormat="1" ht="24.95" customHeight="1" spans="1:11">
      <c r="A17" s="17">
        <v>14</v>
      </c>
      <c r="B17" s="18" t="str">
        <f>VLOOKUP(A17,[1]第一信封!A$1:F$65536,2,FALSE)</f>
        <v>浙江佰特建筑工程有限公司</v>
      </c>
      <c r="C17" s="19" t="s">
        <v>12</v>
      </c>
      <c r="D17" s="20" t="s">
        <v>12</v>
      </c>
      <c r="E17" s="21" t="s">
        <v>12</v>
      </c>
      <c r="F17" s="22" t="s">
        <v>12</v>
      </c>
      <c r="G17" s="23" t="s">
        <v>12</v>
      </c>
      <c r="H17" s="24"/>
      <c r="I17" s="32"/>
      <c r="J17" s="31"/>
      <c r="K17" s="31"/>
    </row>
    <row r="18" s="1" customFormat="1" ht="24.95" customHeight="1" spans="1:11">
      <c r="A18" s="17">
        <v>15</v>
      </c>
      <c r="B18" s="18" t="str">
        <f>VLOOKUP(A18,[1]第一信封!A$1:F$65536,2,FALSE)</f>
        <v>浙江大宇交通工程有限公司</v>
      </c>
      <c r="C18" s="19">
        <v>53402990</v>
      </c>
      <c r="D18" s="20">
        <f t="shared" ref="D18:D28" si="6">(C18-$C$77)/$C$77*100</f>
        <v>3.34027791368859</v>
      </c>
      <c r="E18" s="21">
        <f t="shared" ref="E18:E28" si="7">IF(D18&gt;0,98.5-D18*1.2,98.5+D18*1)</f>
        <v>94.4916665035737</v>
      </c>
      <c r="F18" s="22">
        <f>VLOOKUP(A:A,'[1]信誉分 '!A$1:H$65536,8,FALSE)</f>
        <v>1</v>
      </c>
      <c r="G18" s="23">
        <f t="shared" ref="G18:G28" si="8">SUM(E18:F18)</f>
        <v>95.4916665035737</v>
      </c>
      <c r="H18" s="24"/>
      <c r="I18" s="32"/>
      <c r="J18" s="31"/>
      <c r="K18" s="31"/>
    </row>
    <row r="19" s="1" customFormat="1" ht="24.95" customHeight="1" spans="1:11">
      <c r="A19" s="17">
        <v>16</v>
      </c>
      <c r="B19" s="18" t="str">
        <f>VLOOKUP(A19,[1]第一信封!A$1:F$65536,2,FALSE)</f>
        <v>浙江华安泰工程集团有限公司</v>
      </c>
      <c r="C19" s="19">
        <v>51048735</v>
      </c>
      <c r="D19" s="20">
        <f t="shared" si="6"/>
        <v>-1.21544763612971</v>
      </c>
      <c r="E19" s="21">
        <f t="shared" si="7"/>
        <v>97.2845523638703</v>
      </c>
      <c r="F19" s="22">
        <f>VLOOKUP(A:A,'[1]信誉分 '!A$1:H$65536,8,FALSE)</f>
        <v>1</v>
      </c>
      <c r="G19" s="23">
        <f t="shared" si="8"/>
        <v>98.2845523638703</v>
      </c>
      <c r="H19" s="24"/>
      <c r="I19" s="32"/>
      <c r="J19" s="31"/>
      <c r="K19" s="31"/>
    </row>
    <row r="20" s="1" customFormat="1" ht="24.95" customHeight="1" spans="1:11">
      <c r="A20" s="17">
        <v>17</v>
      </c>
      <c r="B20" s="18" t="str">
        <f>VLOOKUP(A20,[1]第一信封!A$1:F$65536,2,FALSE)</f>
        <v>浙江安盛建设有限公司</v>
      </c>
      <c r="C20" s="19">
        <v>49936933</v>
      </c>
      <c r="D20" s="20">
        <f t="shared" si="6"/>
        <v>-3.36689885009722</v>
      </c>
      <c r="E20" s="21">
        <f t="shared" si="7"/>
        <v>95.1331011499028</v>
      </c>
      <c r="F20" s="22">
        <f>VLOOKUP(A:A,'[1]信誉分 '!A$1:H$65536,8,FALSE)</f>
        <v>1</v>
      </c>
      <c r="G20" s="23">
        <f t="shared" si="8"/>
        <v>96.1331011499028</v>
      </c>
      <c r="H20" s="24"/>
      <c r="I20" s="32"/>
      <c r="J20" s="31"/>
      <c r="K20" s="31"/>
    </row>
    <row r="21" s="1" customFormat="1" ht="24.95" customHeight="1" spans="1:11">
      <c r="A21" s="17">
        <v>18</v>
      </c>
      <c r="B21" s="18" t="str">
        <f>VLOOKUP(A21,[1]第一信封!A$1:F$65536,2,FALSE)</f>
        <v>温州康炜交通工程有限公司</v>
      </c>
      <c r="C21" s="19">
        <v>50255666</v>
      </c>
      <c r="D21" s="20">
        <f t="shared" si="6"/>
        <v>-2.75011771480379</v>
      </c>
      <c r="E21" s="21">
        <f t="shared" si="7"/>
        <v>95.7498822851962</v>
      </c>
      <c r="F21" s="22">
        <f>VLOOKUP(A:A,'[1]信誉分 '!A$1:H$65536,8,FALSE)</f>
        <v>1</v>
      </c>
      <c r="G21" s="23">
        <f t="shared" si="8"/>
        <v>96.7498822851962</v>
      </c>
      <c r="H21" s="24"/>
      <c r="I21" s="32"/>
      <c r="J21" s="31"/>
      <c r="K21" s="31"/>
    </row>
    <row r="22" s="1" customFormat="1" ht="24.95" customHeight="1" spans="1:11">
      <c r="A22" s="17">
        <v>19</v>
      </c>
      <c r="B22" s="18" t="str">
        <f>VLOOKUP(A22,[1]第一信封!A$1:F$65536,2,FALSE)</f>
        <v>温州陆航建设有限公司</v>
      </c>
      <c r="C22" s="19">
        <v>50272939</v>
      </c>
      <c r="D22" s="20">
        <f t="shared" si="6"/>
        <v>-2.71669268335137</v>
      </c>
      <c r="E22" s="21">
        <f t="shared" si="7"/>
        <v>95.7833073166486</v>
      </c>
      <c r="F22" s="22">
        <f>VLOOKUP(A:A,'[1]信誉分 '!A$1:H$65536,8,FALSE)</f>
        <v>1</v>
      </c>
      <c r="G22" s="23">
        <f t="shared" si="8"/>
        <v>96.7833073166486</v>
      </c>
      <c r="H22" s="24"/>
      <c r="I22" s="32"/>
      <c r="J22" s="31"/>
      <c r="K22" s="31"/>
    </row>
    <row r="23" s="1" customFormat="1" ht="24.95" customHeight="1" spans="1:11">
      <c r="A23" s="17">
        <v>20</v>
      </c>
      <c r="B23" s="18" t="str">
        <f>VLOOKUP(A23,[1]第一信封!A$1:F$65536,2,FALSE)</f>
        <v>浙江苍交建设有限公司</v>
      </c>
      <c r="C23" s="19">
        <v>53425678</v>
      </c>
      <c r="D23" s="20">
        <f t="shared" si="6"/>
        <v>3.38418152705004</v>
      </c>
      <c r="E23" s="21">
        <f t="shared" si="7"/>
        <v>94.4389821675399</v>
      </c>
      <c r="F23" s="22">
        <f>VLOOKUP(A:A,'[1]信誉分 '!A$1:H$65536,8,FALSE)</f>
        <v>1</v>
      </c>
      <c r="G23" s="23">
        <f t="shared" si="8"/>
        <v>95.4389821675399</v>
      </c>
      <c r="H23" s="24"/>
      <c r="I23" s="32"/>
      <c r="J23" s="31"/>
      <c r="K23" s="31"/>
    </row>
    <row r="24" s="1" customFormat="1" ht="24.95" customHeight="1" spans="1:11">
      <c r="A24" s="25">
        <v>21</v>
      </c>
      <c r="B24" s="18" t="str">
        <f>VLOOKUP(A24,[1]第一信封!A$1:F$65536,2,FALSE)</f>
        <v>浙江裕锦建设集团有限公司</v>
      </c>
      <c r="C24" s="19">
        <v>53366344</v>
      </c>
      <c r="D24" s="20">
        <f t="shared" si="6"/>
        <v>3.26936413480795</v>
      </c>
      <c r="E24" s="21">
        <f t="shared" si="7"/>
        <v>94.5767630382305</v>
      </c>
      <c r="F24" s="22">
        <f>VLOOKUP(A:A,'[1]信誉分 '!A$1:H$65536,8,FALSE)</f>
        <v>1</v>
      </c>
      <c r="G24" s="23">
        <f t="shared" si="8"/>
        <v>95.5767630382305</v>
      </c>
      <c r="H24" s="24"/>
      <c r="I24" s="32"/>
      <c r="J24" s="31"/>
      <c r="K24" s="31"/>
    </row>
    <row r="25" s="1" customFormat="1" ht="24.95" customHeight="1" spans="1:11">
      <c r="A25" s="26">
        <v>22</v>
      </c>
      <c r="B25" s="27" t="str">
        <f>VLOOKUP(A25,[1]第二信封开标记录!A$1:G$65536,2,FALSE)</f>
        <v>温州华路交通建设工程有限公司</v>
      </c>
      <c r="C25" s="19">
        <f>VLOOKUP(A25,[1]第二信封开标记录!A$1:G$65536,3,FALSE)</f>
        <v>52243295</v>
      </c>
      <c r="D25" s="20">
        <f t="shared" si="6"/>
        <v>1.09614881913573</v>
      </c>
      <c r="E25" s="21">
        <f t="shared" si="7"/>
        <v>97.1846214170371</v>
      </c>
      <c r="F25" s="22">
        <f>VLOOKUP(A:A,'[1]信誉分 '!A$1:H$65536,8,FALSE)</f>
        <v>1</v>
      </c>
      <c r="G25" s="23">
        <f t="shared" si="8"/>
        <v>98.1846214170371</v>
      </c>
      <c r="H25" s="24"/>
      <c r="I25" s="32"/>
      <c r="J25" s="31"/>
      <c r="K25" s="31"/>
    </row>
    <row r="26" s="1" customFormat="1" ht="24.95" customHeight="1" spans="1:11">
      <c r="A26" s="26">
        <v>23</v>
      </c>
      <c r="B26" s="27" t="str">
        <f>VLOOKUP(A26,[1]第二信封开标记录!A$1:G$65536,2,FALSE)</f>
        <v>浙江建成公路工程有限公司</v>
      </c>
      <c r="C26" s="19">
        <f>VLOOKUP(A26,[1]第二信封开标记录!A$1:G$65536,3,FALSE)</f>
        <v>53391385</v>
      </c>
      <c r="D26" s="20">
        <f t="shared" si="6"/>
        <v>3.31782104516515</v>
      </c>
      <c r="E26" s="21">
        <f t="shared" si="7"/>
        <v>94.5186147458018</v>
      </c>
      <c r="F26" s="22">
        <f>VLOOKUP(A:A,'[1]信誉分 '!A$1:H$65536,8,FALSE)</f>
        <v>1</v>
      </c>
      <c r="G26" s="23">
        <f t="shared" si="8"/>
        <v>95.5186147458018</v>
      </c>
      <c r="H26" s="24"/>
      <c r="I26" s="32"/>
      <c r="J26" s="31"/>
      <c r="K26" s="31"/>
    </row>
    <row r="27" s="1" customFormat="1" ht="24.95" customHeight="1" spans="1:11">
      <c r="A27" s="26">
        <v>24</v>
      </c>
      <c r="B27" s="27" t="str">
        <f>VLOOKUP(A27,[1]第二信封开标记录!A$1:G$65536,2,FALSE)</f>
        <v>浙江三门兴港建设有限公司</v>
      </c>
      <c r="C27" s="19">
        <f>VLOOKUP(A27,[1]第二信封开标记录!A$1:G$65536,3,FALSE)</f>
        <v>53436141</v>
      </c>
      <c r="D27" s="20">
        <f t="shared" si="6"/>
        <v>3.40442850812378</v>
      </c>
      <c r="E27" s="21">
        <f t="shared" si="7"/>
        <v>94.4146857902515</v>
      </c>
      <c r="F27" s="22">
        <f>VLOOKUP(A:A,'[1]信誉分 '!A$1:H$65536,8,FALSE)</f>
        <v>1</v>
      </c>
      <c r="G27" s="23">
        <f t="shared" si="8"/>
        <v>95.4146857902515</v>
      </c>
      <c r="H27" s="24"/>
      <c r="I27" s="32"/>
      <c r="J27" s="31"/>
      <c r="K27" s="31"/>
    </row>
    <row r="28" s="1" customFormat="1" ht="24.95" customHeight="1" spans="1:11">
      <c r="A28" s="26">
        <v>25</v>
      </c>
      <c r="B28" s="27" t="str">
        <f>VLOOKUP(A28,[1]第二信封开标记录!A$1:G$65536,2,FALSE)</f>
        <v>温州中合建设有限公司</v>
      </c>
      <c r="C28" s="19">
        <f>VLOOKUP(A28,[1]第二信封开标记录!A$1:G$65536,3,FALSE)</f>
        <v>50325026</v>
      </c>
      <c r="D28" s="20">
        <f t="shared" si="6"/>
        <v>-2.61589898143149</v>
      </c>
      <c r="E28" s="21">
        <f t="shared" si="7"/>
        <v>95.8841010185685</v>
      </c>
      <c r="F28" s="22">
        <f>VLOOKUP(A:A,'[1]信誉分 '!A$1:H$65536,8,FALSE)</f>
        <v>1</v>
      </c>
      <c r="G28" s="23">
        <f t="shared" si="8"/>
        <v>96.8841010185685</v>
      </c>
      <c r="H28" s="24"/>
      <c r="I28" s="32"/>
      <c r="J28" s="31"/>
      <c r="K28" s="31"/>
    </row>
    <row r="29" s="1" customFormat="1" ht="24.95" customHeight="1" spans="1:11">
      <c r="A29" s="26">
        <v>26</v>
      </c>
      <c r="B29" s="27" t="str">
        <f>VLOOKUP(A29,[1]第二信封开标记录!A$1:G$65536,2,FALSE)</f>
        <v>浙江加晟交通工程有限公司</v>
      </c>
      <c r="C29" s="19" t="str">
        <f>VLOOKUP(A29,[1]第二信封开标记录!A$1:G$65536,3,FALSE)</f>
        <v>/</v>
      </c>
      <c r="D29" s="20" t="s">
        <v>12</v>
      </c>
      <c r="E29" s="21" t="s">
        <v>12</v>
      </c>
      <c r="F29" s="22" t="s">
        <v>12</v>
      </c>
      <c r="G29" s="23" t="s">
        <v>12</v>
      </c>
      <c r="H29" s="24"/>
      <c r="I29" s="32"/>
      <c r="J29" s="31"/>
      <c r="K29" s="31"/>
    </row>
    <row r="30" s="1" customFormat="1" ht="24.95" customHeight="1" spans="1:11">
      <c r="A30" s="26">
        <v>27</v>
      </c>
      <c r="B30" s="27" t="str">
        <f>VLOOKUP(A30,[1]第二信封开标记录!A$1:G$65536,2,FALSE)</f>
        <v>重庆市实力公路开发有限公司</v>
      </c>
      <c r="C30" s="19">
        <f>VLOOKUP(A30,[1]第二信封开标记录!A$1:G$65536,3,FALSE)</f>
        <v>53435714</v>
      </c>
      <c r="D30" s="20">
        <f t="shared" ref="D30:D38" si="9">(C30-$C$77)/$C$77*100</f>
        <v>3.4036022192087</v>
      </c>
      <c r="E30" s="21">
        <f t="shared" ref="E30:E38" si="10">IF(D30&gt;0,98.5-D30*1.2,98.5+D30*1)</f>
        <v>94.4156773369496</v>
      </c>
      <c r="F30" s="22">
        <f>VLOOKUP(A:A,'[1]信誉分 '!A$1:H$65536,8,FALSE)</f>
        <v>1</v>
      </c>
      <c r="G30" s="23">
        <f t="shared" ref="G30:G38" si="11">SUM(E30:F30)</f>
        <v>95.4156773369496</v>
      </c>
      <c r="H30" s="24"/>
      <c r="I30" s="32"/>
      <c r="J30" s="31"/>
      <c r="K30" s="31"/>
    </row>
    <row r="31" s="1" customFormat="1" ht="24.95" customHeight="1" spans="1:11">
      <c r="A31" s="26">
        <v>28</v>
      </c>
      <c r="B31" s="27" t="str">
        <f>VLOOKUP(A31,[1]第二信封开标记录!A$1:G$65536,2,FALSE)</f>
        <v>浙江国顺建设有限公司</v>
      </c>
      <c r="C31" s="19">
        <f>VLOOKUP(A31,[1]第二信封开标记录!A$1:G$65536,3,FALSE)</f>
        <v>50543989</v>
      </c>
      <c r="D31" s="20">
        <f t="shared" si="9"/>
        <v>-2.1921830570457</v>
      </c>
      <c r="E31" s="21">
        <f t="shared" si="10"/>
        <v>96.3078169429543</v>
      </c>
      <c r="F31" s="22">
        <f>VLOOKUP(A:A,'[1]信誉分 '!A$1:H$65536,8,FALSE)</f>
        <v>1.5</v>
      </c>
      <c r="G31" s="23">
        <f t="shared" si="11"/>
        <v>97.8078169429543</v>
      </c>
      <c r="H31" s="24"/>
      <c r="I31" s="32"/>
      <c r="J31" s="31"/>
      <c r="K31" s="31"/>
    </row>
    <row r="32" s="1" customFormat="1" ht="24.95" customHeight="1" spans="1:11">
      <c r="A32" s="26">
        <v>29</v>
      </c>
      <c r="B32" s="27" t="str">
        <f>VLOOKUP(A32,[1]第二信封开标记录!A$1:G$65536,2,FALSE)</f>
        <v>宁波甬晟路桥建设有限公司</v>
      </c>
      <c r="C32" s="19">
        <f>VLOOKUP(A32,[1]第二信封开标记录!A$1:G$65536,3,FALSE)</f>
        <v>53377262</v>
      </c>
      <c r="D32" s="20">
        <f t="shared" si="9"/>
        <v>3.29049158767644</v>
      </c>
      <c r="E32" s="21">
        <f t="shared" si="10"/>
        <v>94.5514100947883</v>
      </c>
      <c r="F32" s="22">
        <f>VLOOKUP(A:A,'[1]信誉分 '!A$1:H$65536,8,FALSE)</f>
        <v>1</v>
      </c>
      <c r="G32" s="23">
        <f t="shared" si="11"/>
        <v>95.5514100947883</v>
      </c>
      <c r="H32" s="24"/>
      <c r="I32" s="32"/>
      <c r="J32" s="31"/>
      <c r="K32" s="31"/>
    </row>
    <row r="33" s="1" customFormat="1" ht="24.95" customHeight="1" spans="1:11">
      <c r="A33" s="26">
        <v>30</v>
      </c>
      <c r="B33" s="27" t="str">
        <f>VLOOKUP(A33,[1]第二信封开标记录!A$1:G$65536,2,FALSE)</f>
        <v>浙江明道交通建设有限公司</v>
      </c>
      <c r="C33" s="19">
        <f>VLOOKUP(A33,[1]第二信封开标记录!A$1:G$65536,3,FALSE)</f>
        <v>53397733</v>
      </c>
      <c r="D33" s="20">
        <f t="shared" si="9"/>
        <v>3.33010507802916</v>
      </c>
      <c r="E33" s="21">
        <f t="shared" si="10"/>
        <v>94.503873906365</v>
      </c>
      <c r="F33" s="22">
        <f>VLOOKUP(A:A,'[1]信誉分 '!A$1:H$65536,8,FALSE)</f>
        <v>1</v>
      </c>
      <c r="G33" s="23">
        <f t="shared" si="11"/>
        <v>95.503873906365</v>
      </c>
      <c r="H33" s="24"/>
      <c r="I33" s="32"/>
      <c r="J33" s="31"/>
      <c r="K33" s="31"/>
    </row>
    <row r="34" s="1" customFormat="1" ht="24.95" customHeight="1" spans="1:11">
      <c r="A34" s="26">
        <v>31</v>
      </c>
      <c r="B34" s="27" t="str">
        <f>VLOOKUP(A34,[1]第二信封开标记录!A$1:G$65536,2,FALSE)</f>
        <v>宁波龙腾交通工程有限公司</v>
      </c>
      <c r="C34" s="19">
        <f>VLOOKUP(A34,[1]第二信封开标记录!A$1:G$65536,3,FALSE)</f>
        <v>53408414</v>
      </c>
      <c r="D34" s="20">
        <f t="shared" si="9"/>
        <v>3.35077391152324</v>
      </c>
      <c r="E34" s="21">
        <f t="shared" si="10"/>
        <v>94.4790713061721</v>
      </c>
      <c r="F34" s="22">
        <f>VLOOKUP(A:A,'[1]信誉分 '!A$1:H$65536,8,FALSE)</f>
        <v>1</v>
      </c>
      <c r="G34" s="23">
        <f t="shared" si="11"/>
        <v>95.4790713061721</v>
      </c>
      <c r="H34" s="24"/>
      <c r="I34" s="32"/>
      <c r="J34" s="31"/>
      <c r="K34" s="31"/>
    </row>
    <row r="35" s="1" customFormat="1" ht="24.95" customHeight="1" spans="1:11">
      <c r="A35" s="26">
        <v>32</v>
      </c>
      <c r="B35" s="27" t="str">
        <f>VLOOKUP(A35,[1]第二信封开标记录!A$1:G$65536,2,FALSE)</f>
        <v>杭州南垣交通工程有限公司</v>
      </c>
      <c r="C35" s="19">
        <f>VLOOKUP(A35,[1]第二信封开标记录!A$1:G$65536,3,FALSE)</f>
        <v>53416794</v>
      </c>
      <c r="D35" s="20">
        <f t="shared" si="9"/>
        <v>3.36699007336954</v>
      </c>
      <c r="E35" s="21">
        <f t="shared" si="10"/>
        <v>94.4596119119565</v>
      </c>
      <c r="F35" s="22">
        <f>VLOOKUP(A:A,'[1]信誉分 '!A$1:H$65536,8,FALSE)</f>
        <v>1</v>
      </c>
      <c r="G35" s="23">
        <f t="shared" si="11"/>
        <v>95.4596119119565</v>
      </c>
      <c r="H35" s="24"/>
      <c r="I35" s="32"/>
      <c r="J35" s="31"/>
      <c r="K35" s="31"/>
    </row>
    <row r="36" s="1" customFormat="1" ht="24.95" customHeight="1" spans="1:11">
      <c r="A36" s="26">
        <v>33</v>
      </c>
      <c r="B36" s="18" t="str">
        <f>VLOOKUP(A36,[1]第一信封!A$1:F$65536,2,FALSE)</f>
        <v>宁波捷晟建设有限公司</v>
      </c>
      <c r="C36" s="19">
        <v>53425499</v>
      </c>
      <c r="D36" s="20">
        <f t="shared" si="9"/>
        <v>3.38383514364068</v>
      </c>
      <c r="E36" s="21">
        <f t="shared" si="10"/>
        <v>94.4393978276312</v>
      </c>
      <c r="F36" s="22">
        <f>VLOOKUP(A:A,'[1]信誉分 '!A$1:H$65536,8,FALSE)</f>
        <v>1</v>
      </c>
      <c r="G36" s="23">
        <f t="shared" si="11"/>
        <v>95.4393978276312</v>
      </c>
      <c r="H36" s="24"/>
      <c r="I36" s="32"/>
      <c r="J36" s="31"/>
      <c r="K36" s="31"/>
    </row>
    <row r="37" s="1" customFormat="1" ht="24.95" customHeight="1" spans="1:11">
      <c r="A37" s="26">
        <v>34</v>
      </c>
      <c r="B37" s="27" t="str">
        <f>VLOOKUP(A37,[1]第二信封开标记录!A$1:G$65536,2,FALSE)</f>
        <v>台州众意建设有限公司</v>
      </c>
      <c r="C37" s="19">
        <f>VLOOKUP(A37,[1]第二信封开标记录!A$1:G$65536,3,FALSE)</f>
        <v>51968987</v>
      </c>
      <c r="D37" s="20">
        <f t="shared" si="9"/>
        <v>0.565334627759032</v>
      </c>
      <c r="E37" s="21">
        <f t="shared" si="10"/>
        <v>97.8215984466892</v>
      </c>
      <c r="F37" s="22">
        <f>VLOOKUP(A:A,'[1]信誉分 '!A$1:H$65536,8,FALSE)</f>
        <v>1.5</v>
      </c>
      <c r="G37" s="23">
        <f t="shared" si="11"/>
        <v>99.3215984466892</v>
      </c>
      <c r="H37" s="24">
        <v>3</v>
      </c>
      <c r="I37" s="32"/>
      <c r="J37" s="31"/>
      <c r="K37" s="31"/>
    </row>
    <row r="38" s="1" customFormat="1" ht="24.95" customHeight="1" spans="1:11">
      <c r="A38" s="26">
        <v>35</v>
      </c>
      <c r="B38" s="27" t="str">
        <f>VLOOKUP(A38,[1]第二信封开标记录!A$1:G$65536,2,FALSE)</f>
        <v>温州市凯达交通工程有限公司</v>
      </c>
      <c r="C38" s="19">
        <f>VLOOKUP(A38,[1]第二信封开标记录!A$1:G$65536,3,FALSE)</f>
        <v>50033890</v>
      </c>
      <c r="D38" s="20">
        <f t="shared" si="9"/>
        <v>-3.17927708349431</v>
      </c>
      <c r="E38" s="21">
        <f t="shared" si="10"/>
        <v>95.3207229165057</v>
      </c>
      <c r="F38" s="22">
        <f>VLOOKUP(A:A,'[1]信誉分 '!A$1:H$65536,8,FALSE)</f>
        <v>1</v>
      </c>
      <c r="G38" s="23">
        <f t="shared" si="11"/>
        <v>96.3207229165057</v>
      </c>
      <c r="H38" s="24"/>
      <c r="I38" s="32"/>
      <c r="J38" s="31"/>
      <c r="K38" s="31"/>
    </row>
    <row r="39" s="1" customFormat="1" ht="24.95" customHeight="1" spans="1:11">
      <c r="A39" s="26">
        <v>36</v>
      </c>
      <c r="B39" s="27" t="str">
        <f>VLOOKUP(A39,[1]第二信封开标记录!A$1:G$65536,2,FALSE)</f>
        <v>温州联正交通设施有限公司</v>
      </c>
      <c r="C39" s="19" t="str">
        <f>VLOOKUP(A39,[1]第二信封开标记录!A$1:G$65536,3,FALSE)</f>
        <v>/</v>
      </c>
      <c r="D39" s="20" t="s">
        <v>12</v>
      </c>
      <c r="E39" s="21" t="s">
        <v>12</v>
      </c>
      <c r="F39" s="22" t="s">
        <v>12</v>
      </c>
      <c r="G39" s="23" t="s">
        <v>12</v>
      </c>
      <c r="H39" s="24"/>
      <c r="I39" s="32"/>
      <c r="J39" s="31"/>
      <c r="K39" s="31"/>
    </row>
    <row r="40" s="1" customFormat="1" ht="24.95" customHeight="1" spans="1:11">
      <c r="A40" s="26">
        <v>37</v>
      </c>
      <c r="B40" s="27" t="str">
        <f>VLOOKUP(A40,[1]第二信封开标记录!A$1:G$65536,2,FALSE)</f>
        <v>浙江新越交通建设有限公司</v>
      </c>
      <c r="C40" s="19">
        <f>VLOOKUP(A40,[1]第二信封开标记录!A$1:G$65536,3,FALSE)</f>
        <v>53394206</v>
      </c>
      <c r="D40" s="20">
        <f t="shared" ref="D40:D52" si="12">(C40-$C$77)/$C$77*100</f>
        <v>3.32327997029265</v>
      </c>
      <c r="E40" s="21">
        <f t="shared" ref="E40:E52" si="13">IF(D40&gt;0,98.5-D40*1.2,98.5+D40*1)</f>
        <v>94.5120640356488</v>
      </c>
      <c r="F40" s="22">
        <f>VLOOKUP(A:A,'[1]信誉分 '!A$1:H$65536,8,FALSE)</f>
        <v>1</v>
      </c>
      <c r="G40" s="23">
        <f t="shared" ref="G40:G52" si="14">SUM(E40:F40)</f>
        <v>95.5120640356488</v>
      </c>
      <c r="H40" s="24"/>
      <c r="I40" s="32"/>
      <c r="J40" s="31"/>
      <c r="K40" s="31"/>
    </row>
    <row r="41" s="1" customFormat="1" ht="24.95" customHeight="1" spans="1:11">
      <c r="A41" s="26">
        <v>38</v>
      </c>
      <c r="B41" s="27" t="str">
        <f>VLOOKUP(A41,[1]第二信封开标记录!A$1:G$65536,2,FALSE)</f>
        <v>浙江创立建设工程有限公司</v>
      </c>
      <c r="C41" s="19" t="str">
        <f>VLOOKUP(A41,[1]第二信封开标记录!A$1:G$65536,3,FALSE)</f>
        <v>/</v>
      </c>
      <c r="D41" s="20" t="s">
        <v>12</v>
      </c>
      <c r="E41" s="21" t="s">
        <v>12</v>
      </c>
      <c r="F41" s="22" t="s">
        <v>12</v>
      </c>
      <c r="G41" s="23" t="s">
        <v>12</v>
      </c>
      <c r="H41" s="24"/>
      <c r="I41" s="32"/>
      <c r="J41" s="31"/>
      <c r="K41" s="31"/>
    </row>
    <row r="42" s="1" customFormat="1" ht="24.95" customHeight="1" spans="1:11">
      <c r="A42" s="26">
        <v>39</v>
      </c>
      <c r="B42" s="27" t="str">
        <f>VLOOKUP(A42,[1]第二信封开标记录!A$1:G$65536,2,FALSE)</f>
        <v>浙江鸿翔交通建设有限公司</v>
      </c>
      <c r="C42" s="19">
        <f>VLOOKUP(A42,[1]第二信封开标记录!A$1:G$65536,3,FALSE)</f>
        <v>50036695</v>
      </c>
      <c r="D42" s="20">
        <f t="shared" si="12"/>
        <v>-3.17384912001234</v>
      </c>
      <c r="E42" s="21">
        <f t="shared" si="13"/>
        <v>95.3261508799877</v>
      </c>
      <c r="F42" s="22">
        <f>VLOOKUP(A:A,'[1]信誉分 '!A$1:H$65536,8,FALSE)</f>
        <v>1</v>
      </c>
      <c r="G42" s="23">
        <f t="shared" si="14"/>
        <v>96.3261508799877</v>
      </c>
      <c r="H42" s="24"/>
      <c r="I42" s="32"/>
      <c r="J42" s="31"/>
      <c r="K42" s="31"/>
    </row>
    <row r="43" s="1" customFormat="1" ht="24.95" customHeight="1" spans="1:11">
      <c r="A43" s="26">
        <v>40</v>
      </c>
      <c r="B43" s="27" t="str">
        <f>VLOOKUP(A43,[1]第二信封开标记录!A$1:G$65536,2,FALSE)</f>
        <v>浙江锡鑫智能工程有限公司</v>
      </c>
      <c r="C43" s="19">
        <f>VLOOKUP(A43,[1]第二信封开标记录!A$1:G$65536,3,FALSE)</f>
        <v>50196012</v>
      </c>
      <c r="D43" s="20">
        <f t="shared" si="12"/>
        <v>-2.86555433995648</v>
      </c>
      <c r="E43" s="21">
        <f t="shared" si="13"/>
        <v>95.6344456600435</v>
      </c>
      <c r="F43" s="22">
        <f>VLOOKUP(A:A,'[1]信誉分 '!A$1:H$65536,8,FALSE)</f>
        <v>1</v>
      </c>
      <c r="G43" s="23">
        <f t="shared" si="14"/>
        <v>96.6344456600435</v>
      </c>
      <c r="H43" s="24"/>
      <c r="I43" s="32"/>
      <c r="J43" s="31"/>
      <c r="K43" s="31"/>
    </row>
    <row r="44" s="1" customFormat="1" ht="24.95" customHeight="1" spans="1:11">
      <c r="A44" s="26">
        <v>41</v>
      </c>
      <c r="B44" s="27" t="str">
        <f>VLOOKUP(A44,[1]第二信封开标记录!A$1:G$65536,2,FALSE)</f>
        <v>浙江中途交通工程有限公司</v>
      </c>
      <c r="C44" s="19">
        <f>VLOOKUP(A44,[1]第二信封开标记录!A$1:G$65536,3,FALSE)</f>
        <v>49059219</v>
      </c>
      <c r="D44" s="20">
        <f t="shared" si="12"/>
        <v>-5.06536570913892</v>
      </c>
      <c r="E44" s="21">
        <f t="shared" si="13"/>
        <v>93.4346342908611</v>
      </c>
      <c r="F44" s="22">
        <f>VLOOKUP(A:A,'[1]信誉分 '!A$1:H$65536,8,FALSE)</f>
        <v>1</v>
      </c>
      <c r="G44" s="23">
        <f t="shared" si="14"/>
        <v>94.4346342908611</v>
      </c>
      <c r="H44" s="24"/>
      <c r="I44" s="32"/>
      <c r="J44" s="31"/>
      <c r="K44" s="31"/>
    </row>
    <row r="45" s="1" customFormat="1" ht="24.95" customHeight="1" spans="1:11">
      <c r="A45" s="26">
        <v>42</v>
      </c>
      <c r="B45" s="27" t="str">
        <f>VLOOKUP(A45,[1]第二信封开标记录!A$1:G$65536,2,FALSE)</f>
        <v>平湖市通顺交通设施有限公司</v>
      </c>
      <c r="C45" s="19">
        <f>VLOOKUP(A45,[1]第二信封开标记录!A$1:G$65536,3,FALSE)</f>
        <v>53421311</v>
      </c>
      <c r="D45" s="20">
        <f t="shared" si="12"/>
        <v>3.37573093292322</v>
      </c>
      <c r="E45" s="21">
        <f t="shared" si="13"/>
        <v>94.4491228804921</v>
      </c>
      <c r="F45" s="22">
        <f>VLOOKUP(A:A,'[1]信誉分 '!A$1:H$65536,8,FALSE)</f>
        <v>1</v>
      </c>
      <c r="G45" s="23">
        <f t="shared" si="14"/>
        <v>95.4491228804921</v>
      </c>
      <c r="H45" s="24"/>
      <c r="I45" s="32"/>
      <c r="J45" s="31"/>
      <c r="K45" s="31"/>
    </row>
    <row r="46" s="1" customFormat="1" ht="24.95" customHeight="1" spans="1:11">
      <c r="A46" s="26">
        <v>43</v>
      </c>
      <c r="B46" s="27" t="str">
        <f>VLOOKUP(A46,[1]第二信封开标记录!A$1:G$65536,2,FALSE)</f>
        <v>宁波锦汇市政园林建设有限公司</v>
      </c>
      <c r="C46" s="19">
        <f>VLOOKUP(A46,[1]第二信封开标记录!A$1:G$65536,3,FALSE)</f>
        <v>53344737</v>
      </c>
      <c r="D46" s="20">
        <f t="shared" si="12"/>
        <v>3.22755236762261</v>
      </c>
      <c r="E46" s="21">
        <f t="shared" si="13"/>
        <v>94.6269371588529</v>
      </c>
      <c r="F46" s="22">
        <f>VLOOKUP(A:A,'[1]信誉分 '!A$1:H$65536,8,FALSE)</f>
        <v>1</v>
      </c>
      <c r="G46" s="23">
        <f t="shared" si="14"/>
        <v>95.6269371588529</v>
      </c>
      <c r="H46" s="24"/>
      <c r="I46" s="32"/>
      <c r="J46" s="31"/>
      <c r="K46" s="31"/>
    </row>
    <row r="47" s="1" customFormat="1" ht="24.95" customHeight="1" spans="1:11">
      <c r="A47" s="26">
        <v>44</v>
      </c>
      <c r="B47" s="27" t="str">
        <f>VLOOKUP(A47,[1]第二信封开标记录!A$1:G$65536,2,FALSE)</f>
        <v>温州陆顺建设工程有限公司</v>
      </c>
      <c r="C47" s="19">
        <f>VLOOKUP(A47,[1]第二信封开标记录!A$1:G$65536,3,FALSE)</f>
        <v>53394153</v>
      </c>
      <c r="D47" s="20">
        <f t="shared" si="12"/>
        <v>3.32317740984183</v>
      </c>
      <c r="E47" s="21">
        <f t="shared" si="13"/>
        <v>94.5121871081898</v>
      </c>
      <c r="F47" s="22">
        <f>VLOOKUP(A:A,'[1]信誉分 '!A$1:H$65536,8,FALSE)</f>
        <v>1</v>
      </c>
      <c r="G47" s="23">
        <f t="shared" si="14"/>
        <v>95.5121871081898</v>
      </c>
      <c r="H47" s="24"/>
      <c r="I47" s="32"/>
      <c r="J47" s="31"/>
      <c r="K47" s="31"/>
    </row>
    <row r="48" s="1" customFormat="1" ht="24.95" customHeight="1" spans="1:11">
      <c r="A48" s="26">
        <v>45</v>
      </c>
      <c r="B48" s="27" t="str">
        <f>VLOOKUP(A48,[1]第二信封开标记录!A$1:G$65536,2,FALSE)</f>
        <v>浙江宇明建设有限公司</v>
      </c>
      <c r="C48" s="19">
        <f>VLOOKUP(A48,[1]第二信封开标记录!A$1:G$65536,3,FALSE)</f>
        <v>53385161</v>
      </c>
      <c r="D48" s="20">
        <f t="shared" si="12"/>
        <v>3.305776965054</v>
      </c>
      <c r="E48" s="21">
        <f t="shared" si="13"/>
        <v>94.5330676419352</v>
      </c>
      <c r="F48" s="22">
        <f>VLOOKUP(A:A,'[1]信誉分 '!A$1:H$65536,8,FALSE)</f>
        <v>1</v>
      </c>
      <c r="G48" s="23">
        <f t="shared" si="14"/>
        <v>95.5330676419352</v>
      </c>
      <c r="H48" s="24"/>
      <c r="I48" s="32"/>
      <c r="J48" s="31"/>
      <c r="K48" s="31"/>
    </row>
    <row r="49" s="1" customFormat="1" ht="24.95" customHeight="1" spans="1:11">
      <c r="A49" s="26">
        <v>46</v>
      </c>
      <c r="B49" s="27" t="str">
        <f>VLOOKUP(A49,[1]第二信封开标记录!A$1:G$65536,2,FALSE)</f>
        <v>平阳县联城交通工程有限公司</v>
      </c>
      <c r="C49" s="19">
        <f>VLOOKUP(A49,[1]第二信封开标记录!A$1:G$65536,3,FALSE)</f>
        <v>51491199</v>
      </c>
      <c r="D49" s="20">
        <f t="shared" si="12"/>
        <v>-0.359234290644702</v>
      </c>
      <c r="E49" s="21">
        <f t="shared" si="13"/>
        <v>98.1407657093553</v>
      </c>
      <c r="F49" s="22">
        <f>VLOOKUP(A:A,'[1]信誉分 '!A$1:H$65536,8,FALSE)</f>
        <v>1.5</v>
      </c>
      <c r="G49" s="23">
        <f t="shared" si="14"/>
        <v>99.6407657093553</v>
      </c>
      <c r="H49" s="24">
        <v>1</v>
      </c>
      <c r="I49" s="32"/>
      <c r="J49" s="31"/>
      <c r="K49" s="31"/>
    </row>
    <row r="50" s="1" customFormat="1" ht="24.95" customHeight="1" spans="1:11">
      <c r="A50" s="26">
        <v>47</v>
      </c>
      <c r="B50" s="27" t="str">
        <f>VLOOKUP(A50,[1]第二信封开标记录!A$1:G$65536,2,FALSE)</f>
        <v>浙江一路建设有限公司</v>
      </c>
      <c r="C50" s="19">
        <f>VLOOKUP(A50,[1]第二信封开标记录!A$1:G$65536,3,FALSE)</f>
        <v>50818519</v>
      </c>
      <c r="D50" s="20">
        <f t="shared" si="12"/>
        <v>-1.66093927283727</v>
      </c>
      <c r="E50" s="21">
        <f t="shared" si="13"/>
        <v>96.8390607271627</v>
      </c>
      <c r="F50" s="22">
        <f>VLOOKUP(A:A,'[1]信誉分 '!A$1:H$65536,8,FALSE)</f>
        <v>1</v>
      </c>
      <c r="G50" s="23">
        <f t="shared" si="14"/>
        <v>97.8390607271627</v>
      </c>
      <c r="H50" s="24"/>
      <c r="I50" s="32"/>
      <c r="J50" s="31"/>
      <c r="K50" s="31"/>
    </row>
    <row r="51" s="1" customFormat="1" ht="24.95" customHeight="1" spans="1:11">
      <c r="A51" s="26">
        <v>48</v>
      </c>
      <c r="B51" s="27" t="str">
        <f>VLOOKUP(A51,[1]第二信封开标记录!A$1:G$65536,2,FALSE)</f>
        <v>浙江欣元交通工程有限公司</v>
      </c>
      <c r="C51" s="19">
        <f>VLOOKUP(A51,[1]第二信封开标记录!A$1:G$65536,3,FALSE)</f>
        <v>53400000</v>
      </c>
      <c r="D51" s="20">
        <f t="shared" si="12"/>
        <v>3.33449195618018</v>
      </c>
      <c r="E51" s="21">
        <f t="shared" si="13"/>
        <v>94.4986096525838</v>
      </c>
      <c r="F51" s="22">
        <f>VLOOKUP(A:A,'[1]信誉分 '!A$1:H$65536,8,FALSE)</f>
        <v>1</v>
      </c>
      <c r="G51" s="23">
        <f t="shared" si="14"/>
        <v>95.4986096525838</v>
      </c>
      <c r="H51" s="24"/>
      <c r="I51" s="32"/>
      <c r="J51" s="31"/>
      <c r="K51" s="31"/>
    </row>
    <row r="52" s="1" customFormat="1" ht="24.95" customHeight="1" spans="1:11">
      <c r="A52" s="26">
        <v>49</v>
      </c>
      <c r="B52" s="27" t="str">
        <f>VLOOKUP(A52,[1]第二信封开标记录!A$1:G$65536,2,FALSE)</f>
        <v>江苏建星交通工程有限公司</v>
      </c>
      <c r="C52" s="19">
        <f>VLOOKUP(A52,[1]第二信封开标记录!A$1:G$65536,3,FALSE)</f>
        <v>53414108</v>
      </c>
      <c r="D52" s="20">
        <f t="shared" si="12"/>
        <v>3.36179238712621</v>
      </c>
      <c r="E52" s="21">
        <f t="shared" si="13"/>
        <v>94.4658491354486</v>
      </c>
      <c r="F52" s="22">
        <f>VLOOKUP(A:A,'[1]信誉分 '!A$1:H$65536,8,FALSE)</f>
        <v>1</v>
      </c>
      <c r="G52" s="23">
        <f t="shared" si="14"/>
        <v>95.4658491354486</v>
      </c>
      <c r="H52" s="24"/>
      <c r="I52" s="32"/>
      <c r="J52" s="31"/>
      <c r="K52" s="31"/>
    </row>
    <row r="53" s="1" customFormat="1" ht="24.95" customHeight="1" spans="1:11">
      <c r="A53" s="26">
        <v>50</v>
      </c>
      <c r="B53" s="27" t="str">
        <f>VLOOKUP(A53,[1]第二信封开标记录!A$1:G$65536,2,FALSE)</f>
        <v>浙江博源建设有限公司</v>
      </c>
      <c r="C53" s="20" t="s">
        <v>12</v>
      </c>
      <c r="D53" s="20" t="s">
        <v>12</v>
      </c>
      <c r="E53" s="21" t="s">
        <v>12</v>
      </c>
      <c r="F53" s="22" t="s">
        <v>12</v>
      </c>
      <c r="G53" s="23" t="s">
        <v>12</v>
      </c>
      <c r="H53" s="24"/>
      <c r="I53" s="32"/>
      <c r="J53" s="31"/>
      <c r="K53" s="31"/>
    </row>
    <row r="54" s="1" customFormat="1" ht="24.95" customHeight="1" spans="1:11">
      <c r="A54" s="26">
        <v>51</v>
      </c>
      <c r="B54" s="27" t="str">
        <f>VLOOKUP(A54,[1]第二信封开标记录!A$1:G$65536,2,FALSE)</f>
        <v>金华市交通建筑工程公司</v>
      </c>
      <c r="C54" s="19">
        <f>VLOOKUP(A54,[1]第二信封开标记录!A$1:G$65536,3,FALSE)</f>
        <v>53431163</v>
      </c>
      <c r="D54" s="20">
        <f t="shared" ref="D54:D57" si="15">(C54-$C$77)/$C$77*100</f>
        <v>3.39479556615828</v>
      </c>
      <c r="E54" s="21">
        <f t="shared" ref="E54:E57" si="16">IF(D54&gt;0,98.5-D54*1.2,98.5+D54*1)</f>
        <v>94.4262453206101</v>
      </c>
      <c r="F54" s="22">
        <f>VLOOKUP(A:A,'[1]信誉分 '!A$1:H$65536,8,FALSE)</f>
        <v>1</v>
      </c>
      <c r="G54" s="23">
        <f t="shared" ref="G54:G57" si="17">SUM(E54:F54)</f>
        <v>95.4262453206101</v>
      </c>
      <c r="H54" s="24"/>
      <c r="I54" s="32"/>
      <c r="J54" s="31"/>
      <c r="K54" s="31"/>
    </row>
    <row r="55" s="1" customFormat="1" ht="24.95" customHeight="1" spans="1:11">
      <c r="A55" s="26">
        <v>52</v>
      </c>
      <c r="B55" s="27" t="str">
        <f>VLOOKUP(A55,[1]第二信封开标记录!A$1:G$65536,2,FALSE)</f>
        <v>温州中宏交通建设有限公司</v>
      </c>
      <c r="C55" s="19">
        <f>VLOOKUP(A55,[1]第二信封开标记录!A$1:G$65536,3,FALSE)</f>
        <v>53371291</v>
      </c>
      <c r="D55" s="20">
        <f t="shared" si="15"/>
        <v>3.27893708858524</v>
      </c>
      <c r="E55" s="21">
        <f t="shared" si="16"/>
        <v>94.5652754936977</v>
      </c>
      <c r="F55" s="22">
        <f>VLOOKUP(A:A,'[1]信誉分 '!A$1:H$65536,8,FALSE)</f>
        <v>1</v>
      </c>
      <c r="G55" s="23">
        <f t="shared" si="17"/>
        <v>95.5652754936977</v>
      </c>
      <c r="H55" s="24"/>
      <c r="I55" s="32"/>
      <c r="J55" s="31"/>
      <c r="K55" s="31"/>
    </row>
    <row r="56" s="1" customFormat="1" ht="24.95" customHeight="1" spans="1:11">
      <c r="A56" s="26">
        <v>53</v>
      </c>
      <c r="B56" s="27" t="str">
        <f>VLOOKUP(A56,[1]第二信封开标记录!A$1:G$65536,2,FALSE)</f>
        <v>浙江宏升交通建设有限公司</v>
      </c>
      <c r="C56" s="19">
        <f>VLOOKUP(A56,[1]第二信封开标记录!A$1:G$65536,3,FALSE)</f>
        <v>53428889</v>
      </c>
      <c r="D56" s="20">
        <f t="shared" si="15"/>
        <v>3.39039514228733</v>
      </c>
      <c r="E56" s="21">
        <f t="shared" si="16"/>
        <v>94.4315258292552</v>
      </c>
      <c r="F56" s="22">
        <f>VLOOKUP(A:A,'[1]信誉分 '!A$1:H$65536,8,FALSE)</f>
        <v>1</v>
      </c>
      <c r="G56" s="23">
        <f t="shared" si="17"/>
        <v>95.4315258292552</v>
      </c>
      <c r="H56" s="24"/>
      <c r="I56" s="32"/>
      <c r="J56" s="31"/>
      <c r="K56" s="31"/>
    </row>
    <row r="57" s="1" customFormat="1" ht="24.95" customHeight="1" spans="1:11">
      <c r="A57" s="26">
        <v>54</v>
      </c>
      <c r="B57" s="27" t="s">
        <v>13</v>
      </c>
      <c r="C57" s="19">
        <v>51532045</v>
      </c>
      <c r="D57" s="20">
        <f t="shared" si="15"/>
        <v>-0.280193079812453</v>
      </c>
      <c r="E57" s="21">
        <f t="shared" si="16"/>
        <v>98.2198069201876</v>
      </c>
      <c r="F57" s="22">
        <f>VLOOKUP(A:A,'[1]信誉分 '!A$1:H$65536,8,FALSE)</f>
        <v>1</v>
      </c>
      <c r="G57" s="23">
        <f t="shared" si="17"/>
        <v>99.2198069201876</v>
      </c>
      <c r="H57" s="24"/>
      <c r="I57" s="32"/>
      <c r="J57" s="31"/>
      <c r="K57" s="31"/>
    </row>
    <row r="58" s="1" customFormat="1" ht="24.95" customHeight="1" spans="1:11">
      <c r="A58" s="26">
        <v>55</v>
      </c>
      <c r="B58" s="27" t="str">
        <f>VLOOKUP(A58,[1]第二信封开标记录!A$1:G$65536,2,FALSE)</f>
        <v>温州润土建设有限公司</v>
      </c>
      <c r="C58" s="19" t="str">
        <f>VLOOKUP(A58,[1]第二信封开标记录!A$1:G$65536,3,FALSE)</f>
        <v>/</v>
      </c>
      <c r="D58" s="20" t="s">
        <v>12</v>
      </c>
      <c r="E58" s="21" t="s">
        <v>12</v>
      </c>
      <c r="F58" s="22" t="s">
        <v>12</v>
      </c>
      <c r="G58" s="23" t="s">
        <v>12</v>
      </c>
      <c r="H58" s="24"/>
      <c r="I58" s="32"/>
      <c r="J58" s="31"/>
      <c r="K58" s="31"/>
    </row>
    <row r="59" s="1" customFormat="1" ht="24.95" customHeight="1" spans="1:11">
      <c r="A59" s="26">
        <v>56</v>
      </c>
      <c r="B59" s="27" t="str">
        <f>VLOOKUP(A59,[1]第一信封!A$1:F$65536,2,FALSE)</f>
        <v>温州华文建设管理有限公司</v>
      </c>
      <c r="C59" s="19">
        <v>53402734</v>
      </c>
      <c r="D59" s="20">
        <f t="shared" ref="D59:D67" si="18">(C59-$C$77)/$C$77*100</f>
        <v>3.33978252736011</v>
      </c>
      <c r="E59" s="21">
        <f t="shared" ref="E59:E67" si="19">IF(D59&gt;0,98.5-D59*1.2,98.5+D59*1)</f>
        <v>94.4922609671679</v>
      </c>
      <c r="F59" s="22">
        <f>VLOOKUP(A:A,'[1]信誉分 '!A$1:H$65536,8,FALSE)</f>
        <v>1</v>
      </c>
      <c r="G59" s="23">
        <f t="shared" ref="G59:G67" si="20">SUM(E59:F59)</f>
        <v>95.4922609671679</v>
      </c>
      <c r="H59" s="24"/>
      <c r="I59" s="32"/>
      <c r="J59" s="31"/>
      <c r="K59" s="31"/>
    </row>
    <row r="60" s="1" customFormat="1" ht="24.95" customHeight="1" spans="1:11">
      <c r="A60" s="26">
        <v>57</v>
      </c>
      <c r="B60" s="27" t="str">
        <f>VLOOKUP(A60,[1]第二信封开标记录!A$1:G$65536,2,FALSE)</f>
        <v>温州三瑞建设有限公司</v>
      </c>
      <c r="C60" s="19" t="str">
        <f>VLOOKUP(A60,[1]第二信封开标记录!A$1:G$65536,3,FALSE)</f>
        <v>/</v>
      </c>
      <c r="D60" s="20" t="s">
        <v>12</v>
      </c>
      <c r="E60" s="21" t="s">
        <v>12</v>
      </c>
      <c r="F60" s="22" t="s">
        <v>12</v>
      </c>
      <c r="G60" s="23" t="s">
        <v>12</v>
      </c>
      <c r="H60" s="24"/>
      <c r="I60" s="32"/>
      <c r="J60" s="31"/>
      <c r="K60" s="31"/>
    </row>
    <row r="61" s="1" customFormat="1" ht="24.95" customHeight="1" spans="1:11">
      <c r="A61" s="26">
        <v>58</v>
      </c>
      <c r="B61" s="27" t="str">
        <f>VLOOKUP(A61,[1]第二信封开标记录!A$1:G$65536,2,FALSE)</f>
        <v>龙德建设有限公司</v>
      </c>
      <c r="C61" s="19">
        <f>VLOOKUP(A61,[1]第二信封开标记录!A$1:G$65536,3,FALSE)</f>
        <v>53424909</v>
      </c>
      <c r="D61" s="20">
        <f t="shared" si="18"/>
        <v>3.38269343296176</v>
      </c>
      <c r="E61" s="21">
        <f t="shared" si="19"/>
        <v>94.4407678804459</v>
      </c>
      <c r="F61" s="22">
        <f>VLOOKUP(A:A,'[1]信誉分 '!A$1:H$65536,8,FALSE)</f>
        <v>1</v>
      </c>
      <c r="G61" s="23">
        <f t="shared" si="20"/>
        <v>95.4407678804459</v>
      </c>
      <c r="H61" s="24"/>
      <c r="I61" s="32"/>
      <c r="J61" s="31"/>
      <c r="K61" s="31"/>
    </row>
    <row r="62" s="1" customFormat="1" ht="24.95" customHeight="1" spans="1:11">
      <c r="A62" s="26">
        <v>59</v>
      </c>
      <c r="B62" s="27" t="str">
        <f>VLOOKUP(A62,[1]第二信封开标记录!A$1:G$65536,2,FALSE)</f>
        <v>浙江名禹工程建设有限公司</v>
      </c>
      <c r="C62" s="19">
        <f>VLOOKUP(A62,[1]第二信封开标记录!A$1:G$65536,3,FALSE)</f>
        <v>50230980</v>
      </c>
      <c r="D62" s="20">
        <f t="shared" si="18"/>
        <v>-2.7978876636508</v>
      </c>
      <c r="E62" s="21">
        <f t="shared" si="19"/>
        <v>95.7021123363492</v>
      </c>
      <c r="F62" s="22">
        <f>VLOOKUP(A:A,'[1]信誉分 '!A$1:H$65536,8,FALSE)</f>
        <v>1</v>
      </c>
      <c r="G62" s="23">
        <f t="shared" si="20"/>
        <v>96.7021123363492</v>
      </c>
      <c r="H62" s="24"/>
      <c r="I62" s="32"/>
      <c r="J62" s="31"/>
      <c r="K62" s="31"/>
    </row>
    <row r="63" s="1" customFormat="1" ht="24.95" customHeight="1" spans="1:11">
      <c r="A63" s="26">
        <v>60</v>
      </c>
      <c r="B63" s="27" t="str">
        <f>VLOOKUP(A63,[1]第二信封开标记录!A$1:G$65536,2,FALSE)</f>
        <v>温州胜联交通工程有限公司</v>
      </c>
      <c r="C63" s="19">
        <f>VLOOKUP(A63,[1]第二信封开标记录!A$1:G$65536,3,FALSE)</f>
        <v>48648689</v>
      </c>
      <c r="D63" s="20">
        <f t="shared" si="18"/>
        <v>-5.85978348035185</v>
      </c>
      <c r="E63" s="21">
        <f t="shared" si="19"/>
        <v>92.6402165196481</v>
      </c>
      <c r="F63" s="22">
        <f>VLOOKUP(A:A,'[1]信誉分 '!A$1:H$65536,8,FALSE)</f>
        <v>1</v>
      </c>
      <c r="G63" s="23">
        <f t="shared" si="20"/>
        <v>93.6402165196481</v>
      </c>
      <c r="H63" s="24"/>
      <c r="I63" s="32"/>
      <c r="J63" s="31"/>
      <c r="K63" s="31"/>
    </row>
    <row r="64" s="1" customFormat="1" ht="24.95" customHeight="1" spans="1:11">
      <c r="A64" s="26">
        <v>61</v>
      </c>
      <c r="B64" s="27" t="str">
        <f>VLOOKUP(A64,[1]第二信封开标记录!A$1:G$65536,2,FALSE)</f>
        <v>浙江水熊建设工程有限公司</v>
      </c>
      <c r="C64" s="19">
        <f>VLOOKUP(A64,[1]第二信封开标记录!A$1:G$65536,3,FALSE)</f>
        <v>52129074</v>
      </c>
      <c r="D64" s="20">
        <f t="shared" si="18"/>
        <v>0.875119437006018</v>
      </c>
      <c r="E64" s="21">
        <f t="shared" si="19"/>
        <v>97.4498566755928</v>
      </c>
      <c r="F64" s="22">
        <f>VLOOKUP(A:A,'[1]信誉分 '!A$1:H$65536,8,FALSE)</f>
        <v>1</v>
      </c>
      <c r="G64" s="23">
        <f t="shared" si="20"/>
        <v>98.4498566755928</v>
      </c>
      <c r="H64" s="24"/>
      <c r="I64" s="32"/>
      <c r="J64" s="31"/>
      <c r="K64" s="31"/>
    </row>
    <row r="65" s="1" customFormat="1" ht="24.95" customHeight="1" spans="1:11">
      <c r="A65" s="26">
        <v>62</v>
      </c>
      <c r="B65" s="27" t="str">
        <f>VLOOKUP(A65,[1]第二信封开标记录!A$1:G$65536,2,FALSE)</f>
        <v>海南本道建设工程有限公司</v>
      </c>
      <c r="C65" s="19">
        <f>VLOOKUP(A65,[1]第二信封开标记录!A$1:G$65536,3,FALSE)</f>
        <v>53374305</v>
      </c>
      <c r="D65" s="20">
        <f t="shared" si="18"/>
        <v>3.28476948856194</v>
      </c>
      <c r="E65" s="21">
        <f t="shared" si="19"/>
        <v>94.5582766137257</v>
      </c>
      <c r="F65" s="22">
        <f>VLOOKUP(A:A,'[1]信誉分 '!A$1:H$65536,8,FALSE)</f>
        <v>1</v>
      </c>
      <c r="G65" s="23">
        <f t="shared" si="20"/>
        <v>95.5582766137257</v>
      </c>
      <c r="H65" s="24"/>
      <c r="I65" s="32"/>
      <c r="J65" s="31"/>
      <c r="K65" s="31"/>
    </row>
    <row r="66" s="1" customFormat="1" ht="24.95" customHeight="1" spans="1:11">
      <c r="A66" s="26">
        <v>63</v>
      </c>
      <c r="B66" s="27" t="str">
        <f>VLOOKUP(A66,[1]第二信封开标记录!A$1:G$65536,2,FALSE)</f>
        <v>重庆川东路桥工程有限公司</v>
      </c>
      <c r="C66" s="19">
        <f>VLOOKUP(A66,[1]第二信封开标记录!A$1:G$65536,3,FALSE)</f>
        <v>53441400</v>
      </c>
      <c r="D66" s="20">
        <f t="shared" si="18"/>
        <v>3.4146052139889</v>
      </c>
      <c r="E66" s="21">
        <f t="shared" si="19"/>
        <v>94.4024737432133</v>
      </c>
      <c r="F66" s="22">
        <f>VLOOKUP(A:A,'[1]信誉分 '!A$1:H$65536,8,FALSE)</f>
        <v>1</v>
      </c>
      <c r="G66" s="23">
        <f t="shared" si="20"/>
        <v>95.4024737432133</v>
      </c>
      <c r="H66" s="24"/>
      <c r="I66" s="32"/>
      <c r="J66" s="31"/>
      <c r="K66" s="31"/>
    </row>
    <row r="67" s="1" customFormat="1" ht="24.95" customHeight="1" spans="1:11">
      <c r="A67" s="26">
        <v>64</v>
      </c>
      <c r="B67" s="27" t="str">
        <f>VLOOKUP(A67,[1]第二信封开标记录!A$1:G$65536,2,FALSE)</f>
        <v>浙江金盈建设工程有限公司</v>
      </c>
      <c r="C67" s="19">
        <f>VLOOKUP(A67,[1]第二信封开标记录!A$1:G$65536,3,FALSE)</f>
        <v>47536506</v>
      </c>
      <c r="D67" s="20">
        <f t="shared" si="18"/>
        <v>-8.01197196850354</v>
      </c>
      <c r="E67" s="21">
        <f t="shared" si="19"/>
        <v>90.4880280314965</v>
      </c>
      <c r="F67" s="22">
        <f>VLOOKUP(A:A,'[1]信誉分 '!A$1:H$65536,8,FALSE)</f>
        <v>1</v>
      </c>
      <c r="G67" s="23">
        <f t="shared" si="20"/>
        <v>91.4880280314965</v>
      </c>
      <c r="H67" s="24"/>
      <c r="I67" s="32"/>
      <c r="J67" s="31"/>
      <c r="K67" s="31"/>
    </row>
    <row r="68" s="1" customFormat="1" ht="24.95" customHeight="1" spans="1:11">
      <c r="A68" s="26">
        <v>65</v>
      </c>
      <c r="B68" s="27" t="str">
        <f>VLOOKUP(A68,[1]第二信封开标记录!A$1:G$65536,2,FALSE)</f>
        <v>浙江红鼎建设工程有限公司</v>
      </c>
      <c r="C68" s="20" t="s">
        <v>12</v>
      </c>
      <c r="D68" s="20" t="s">
        <v>12</v>
      </c>
      <c r="E68" s="21" t="s">
        <v>12</v>
      </c>
      <c r="F68" s="22" t="s">
        <v>12</v>
      </c>
      <c r="G68" s="23" t="s">
        <v>12</v>
      </c>
      <c r="H68" s="24"/>
      <c r="I68" s="32"/>
      <c r="J68" s="31"/>
      <c r="K68" s="31"/>
    </row>
    <row r="69" s="1" customFormat="1" ht="24.95" customHeight="1" spans="1:11">
      <c r="A69" s="26">
        <v>66</v>
      </c>
      <c r="B69" s="27" t="str">
        <f>VLOOKUP(A69,[1]第二信封开标记录!A$1:G$65536,2,FALSE)</f>
        <v>蓝海建设集团有限公司</v>
      </c>
      <c r="C69" s="19">
        <f>VLOOKUP(A69,[1]第二信封开标记录!A$1:G$65536,3,FALSE)</f>
        <v>53419792</v>
      </c>
      <c r="D69" s="20">
        <f t="shared" ref="D69:D73" si="21">(C69-$C$77)/$C$77*100</f>
        <v>3.37279151170072</v>
      </c>
      <c r="E69" s="21">
        <f t="shared" ref="E69:E73" si="22">IF(D69&gt;0,98.5-D69*1.2,98.5+D69*1)</f>
        <v>94.4526501859591</v>
      </c>
      <c r="F69" s="22">
        <f>VLOOKUP(A:A,'[1]信誉分 '!A$1:H$65536,8,FALSE)</f>
        <v>1</v>
      </c>
      <c r="G69" s="23">
        <f t="shared" ref="G69:G73" si="23">SUM(E69:F69)</f>
        <v>95.4526501859591</v>
      </c>
      <c r="H69" s="24"/>
      <c r="I69" s="32"/>
      <c r="J69" s="31"/>
      <c r="K69" s="31"/>
    </row>
    <row r="70" s="1" customFormat="1" ht="24.95" customHeight="1" spans="1:11">
      <c r="A70" s="26">
        <v>67</v>
      </c>
      <c r="B70" s="27" t="str">
        <f>VLOOKUP(A70,[1]第二信封开标记录!A$1:G$65536,2,FALSE)</f>
        <v>杭州中奕建筑工程有限公司</v>
      </c>
      <c r="C70" s="19">
        <f>VLOOKUP(A70,[1]第二信封开标记录!A$1:G$65536,3,FALSE)</f>
        <v>53438954</v>
      </c>
      <c r="D70" s="20">
        <f t="shared" si="21"/>
        <v>3.40987195242851</v>
      </c>
      <c r="E70" s="21">
        <f t="shared" si="22"/>
        <v>94.4081536570858</v>
      </c>
      <c r="F70" s="22">
        <f>VLOOKUP(A:A,'[1]信誉分 '!A$1:H$65536,8,FALSE)</f>
        <v>1</v>
      </c>
      <c r="G70" s="23">
        <f t="shared" si="23"/>
        <v>95.4081536570858</v>
      </c>
      <c r="H70" s="24"/>
      <c r="I70" s="32"/>
      <c r="J70" s="31"/>
      <c r="K70" s="31"/>
    </row>
    <row r="71" s="1" customFormat="1" ht="24.95" customHeight="1" spans="1:11">
      <c r="A71" s="26">
        <v>68</v>
      </c>
      <c r="B71" s="27" t="str">
        <f>VLOOKUP(A71,[1]第二信封开标记录!A$1:G$65536,2,FALSE)</f>
        <v>台州永银建设有限公司</v>
      </c>
      <c r="C71" s="19">
        <f>VLOOKUP(A71,[1]第二信封开标记录!A$1:G$65536,3,FALSE)</f>
        <v>53382834</v>
      </c>
      <c r="D71" s="20">
        <f t="shared" si="21"/>
        <v>3.30127398073224</v>
      </c>
      <c r="E71" s="21">
        <f t="shared" si="22"/>
        <v>94.5384712231213</v>
      </c>
      <c r="F71" s="22">
        <f>VLOOKUP(A:A,'[1]信誉分 '!A$1:H$65536,8,FALSE)</f>
        <v>1</v>
      </c>
      <c r="G71" s="23">
        <f t="shared" si="23"/>
        <v>95.5384712231213</v>
      </c>
      <c r="H71" s="24"/>
      <c r="I71" s="32"/>
      <c r="J71" s="31"/>
      <c r="K71" s="31"/>
    </row>
    <row r="72" s="1" customFormat="1" ht="24.95" customHeight="1" spans="1:11">
      <c r="A72" s="26">
        <v>69</v>
      </c>
      <c r="B72" s="27" t="str">
        <f>VLOOKUP(A72,[1]第二信封开标记录!A$1:G$65536,2,FALSE)</f>
        <v>浙江中陆建设有限公司</v>
      </c>
      <c r="C72" s="19">
        <f>VLOOKUP(A72,[1]第二信封开标记录!A$1:G$65536,3,FALSE)</f>
        <v>53439295</v>
      </c>
      <c r="D72" s="20">
        <f t="shared" si="21"/>
        <v>3.41053182249887</v>
      </c>
      <c r="E72" s="21">
        <f t="shared" si="22"/>
        <v>94.4073618130014</v>
      </c>
      <c r="F72" s="22">
        <f>VLOOKUP(A:A,'[1]信誉分 '!A$1:H$65536,8,FALSE)</f>
        <v>1</v>
      </c>
      <c r="G72" s="23">
        <f t="shared" si="23"/>
        <v>95.4073618130014</v>
      </c>
      <c r="H72" s="24"/>
      <c r="I72" s="32"/>
      <c r="J72" s="31"/>
      <c r="K72" s="31"/>
    </row>
    <row r="73" s="1" customFormat="1" ht="24.95" customHeight="1" spans="1:11">
      <c r="A73" s="26">
        <v>70</v>
      </c>
      <c r="B73" s="27" t="str">
        <f>VLOOKUP(A73,[1]第二信封开标记录!A$1:G$65536,2,FALSE)</f>
        <v>温州弘泰建设有限公司</v>
      </c>
      <c r="C73" s="19">
        <f>VLOOKUP(A73,[1]第二信封开标记录!A$1:G$65536,3,FALSE)</f>
        <v>52273000</v>
      </c>
      <c r="D73" s="20">
        <f t="shared" si="21"/>
        <v>1.15363104916492</v>
      </c>
      <c r="E73" s="21">
        <f t="shared" si="22"/>
        <v>97.1156427410021</v>
      </c>
      <c r="F73" s="22">
        <f>VLOOKUP(A:A,'[1]信誉分 '!A$1:H$65536,8,FALSE)</f>
        <v>0.5</v>
      </c>
      <c r="G73" s="23">
        <f t="shared" si="23"/>
        <v>97.6156427410021</v>
      </c>
      <c r="H73" s="24"/>
      <c r="I73" s="32"/>
      <c r="J73" s="31"/>
      <c r="K73" s="31"/>
    </row>
    <row r="74" s="1" customFormat="1" ht="18.6" customHeight="1" spans="1:11">
      <c r="A74" s="21" t="s">
        <v>14</v>
      </c>
      <c r="B74" s="21"/>
      <c r="C74" s="33">
        <f>[1]第二信封开标记录!C74</f>
        <v>56859811</v>
      </c>
      <c r="D74" s="34"/>
      <c r="E74" s="35" t="s">
        <v>15</v>
      </c>
      <c r="F74" s="36"/>
      <c r="G74" s="35">
        <f>[1]第二信封开标记录!E74</f>
        <v>0.94</v>
      </c>
      <c r="H74" s="36"/>
      <c r="I74" s="32"/>
      <c r="J74" s="31"/>
      <c r="K74" s="31"/>
    </row>
    <row r="75" s="1" customFormat="1" ht="18.6" customHeight="1" spans="1:11">
      <c r="A75" s="37" t="s">
        <v>16</v>
      </c>
      <c r="B75" s="38"/>
      <c r="C75" s="39">
        <f>C74*G74</f>
        <v>53448222.34</v>
      </c>
      <c r="D75" s="39"/>
      <c r="E75" s="40" t="s">
        <v>17</v>
      </c>
      <c r="F75" s="41"/>
      <c r="G75" s="21">
        <f>TRIMMEAN(C4:C73,2/59)</f>
        <v>52253633.9661017</v>
      </c>
      <c r="H75" s="21"/>
      <c r="I75" s="32"/>
      <c r="J75" s="43"/>
      <c r="K75" s="31"/>
    </row>
    <row r="76" s="1" customFormat="1" ht="18.6" customHeight="1" spans="1:11">
      <c r="A76" s="42" t="s">
        <v>18</v>
      </c>
      <c r="B76" s="42"/>
      <c r="C76" s="21">
        <f>[1]第二信封开标记录!C75</f>
        <v>0.4</v>
      </c>
      <c r="D76" s="21"/>
      <c r="E76" s="40" t="s">
        <v>19</v>
      </c>
      <c r="F76" s="41"/>
      <c r="G76" s="40">
        <f>[1]第二信封开标记录!E75</f>
        <v>2</v>
      </c>
      <c r="H76" s="40"/>
      <c r="I76" s="32"/>
      <c r="J76" s="43"/>
      <c r="K76" s="31"/>
    </row>
    <row r="77" s="1" customFormat="1" ht="18.6" customHeight="1" spans="1:11">
      <c r="A77" s="42" t="s">
        <v>20</v>
      </c>
      <c r="B77" s="42"/>
      <c r="C77" s="21">
        <f>(C75*C76+G75*(1-C76))*(100-G76)/100</f>
        <v>51676839.9293478</v>
      </c>
      <c r="D77" s="21"/>
      <c r="E77" s="21"/>
      <c r="F77" s="21"/>
      <c r="G77" s="21"/>
      <c r="H77" s="21"/>
      <c r="I77" s="32"/>
      <c r="J77" s="43"/>
      <c r="K77" s="31"/>
    </row>
  </sheetData>
  <mergeCells count="17">
    <mergeCell ref="B1:H1"/>
    <mergeCell ref="B2:F2"/>
    <mergeCell ref="G2:H2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7:B77"/>
    <mergeCell ref="C77:H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吴秉泽</cp:lastModifiedBy>
  <dcterms:created xsi:type="dcterms:W3CDTF">2022-08-26T07:23:02Z</dcterms:created>
  <dcterms:modified xsi:type="dcterms:W3CDTF">2022-08-26T07:23:58Z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B58B8289D38F4302B9BDDB398EE2C56F</vt:lpwstr>
  </property>
  <property fmtid="{D5CDD505-2E9C-101B-9397-08002B2CF9AE}" pid="3" name="KSOProductBuildVer">
    <vt:lpwstr>2052-11.1.0.12302</vt:lpwstr>
  </property>
</Properties>
</file>